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d9353d6961a3c9a/Homepage/2021/"/>
    </mc:Choice>
  </mc:AlternateContent>
  <xr:revisionPtr revIDLastSave="0" documentId="8_{E5279B04-CFA6-4D5D-BF09-183036601CFF}" xr6:coauthVersionLast="46" xr6:coauthVersionMax="46" xr10:uidLastSave="{00000000-0000-0000-0000-000000000000}"/>
  <bookViews>
    <workbookView xWindow="2295" yWindow="2295" windowWidth="28800" windowHeight="15555" xr2:uid="{00000000-000D-0000-FFFF-FFFF00000000}"/>
  </bookViews>
  <sheets>
    <sheet name="Fig.7-4" sheetId="1" r:id="rId1"/>
    <sheet name="Chap7 DensityEffect" sheetId="6" r:id="rId2"/>
    <sheet name="Fig.8-6" sheetId="7" r:id="rId3"/>
    <sheet name="Fig.11-4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'[1]d5-1'!$B$3:$B$127</definedName>
    <definedName name="__123Graph_X" hidden="1">'[1]d5-1'!$A$3:$A$127</definedName>
    <definedName name="_1__123Graph_Aｸﾞﾗﾌ_1" hidden="1">'[1]d14-6'!$B$1:$AY$1</definedName>
    <definedName name="_10__123Graph_Xｸﾞﾗﾌ_2" hidden="1">'[1]d5-1'!$A$3:$A$127</definedName>
    <definedName name="_11__123Graph_Xｸﾞﾗﾌ_3" hidden="1">'[1]d5-1'!$A$3:$A$127</definedName>
    <definedName name="_2__123Graph_Aｸﾞﾗﾌ_2" hidden="1">'[1]d5-1'!$B$3:$B$127</definedName>
    <definedName name="_3__123Graph_Aｸﾞﾗﾌ_3" hidden="1">'[1]d5-1'!$B$3:$B$127</definedName>
    <definedName name="_4__123Graph_Bｸﾞﾗﾌ_1" hidden="1">'[1]d14-6'!$B$2:$AY$2</definedName>
    <definedName name="_5__123Graph_Cｸﾞﾗﾌ_1" hidden="1">'[1]d14-6'!$B$3:$AY$3</definedName>
    <definedName name="_53graph_A" hidden="1">[2]捕獲!$B$3:$B$127</definedName>
    <definedName name="_53graph_Aグラフ1" hidden="1">[2]捕獲!$B$3:$B$126</definedName>
    <definedName name="_6__123Graph_Dｸﾞﾗﾌ_1" hidden="1">'[1]d14-6'!$B$4:$AY$4</definedName>
    <definedName name="_7__123Graph_Eｸﾞﾗﾌ_1" hidden="1">'[1]d5-1'!$N$2:$N$20</definedName>
    <definedName name="_8__123Graph_Fｸﾞﾗﾌ_1" hidden="1">'[1]d5-1'!$O$2:$O$20</definedName>
    <definedName name="_9__123Graph_Xｸﾞﾗﾌ_1" hidden="1">'[1]d14-6'!$B$1:$AY$1</definedName>
    <definedName name="_Fill" hidden="1">[3]三陸!#REF!</definedName>
    <definedName name="_Order1" hidden="1">255</definedName>
    <definedName name="_Order2" hidden="1">255</definedName>
    <definedName name="_Regression_Out" hidden="1">[4]Step3fM0.3!$E$41:$E$41</definedName>
    <definedName name="_Regression_X" hidden="1">[4]Step3fM0.3!$B$28:$B$34</definedName>
    <definedName name="_Regression_Y" hidden="1">[4]Step3fM0.3!$C$28:$C$34</definedName>
    <definedName name="Beta_1">[5]SRR!#REF!</definedName>
    <definedName name="Beta_2">[5]SRR!#REF!</definedName>
    <definedName name="G">[6]表7!#REF!</definedName>
    <definedName name="graph10" hidden="1">[7]catch!$P$2:$P$20</definedName>
    <definedName name="graph11" hidden="1">[7]catch!$A$3:$A$126</definedName>
    <definedName name="graph12" hidden="1">[7]catch!$A$3:$A$127</definedName>
    <definedName name="graph13" hidden="1">[7]catch!$A$3:$A$127</definedName>
    <definedName name="graph3" hidden="1">[7]catch!$B$3:$B$126</definedName>
    <definedName name="graph4" hidden="1">[7]catch!$B$3:$B$127</definedName>
    <definedName name="graph5" hidden="1">[7]catch!$B$3:$B$127</definedName>
    <definedName name="graph6" hidden="1">[7]catch!$L$2:$L$20</definedName>
    <definedName name="graph7" hidden="1">[7]catch!$M$2:$M$20</definedName>
    <definedName name="graph8" hidden="1">[7]catch!$N$2:$N$20</definedName>
    <definedName name="graph9" hidden="1">[7]catch!$O$2:$O$20</definedName>
    <definedName name="graphx" hidden="1">[7]catch!$A$3:$A$127</definedName>
    <definedName name="solver_adj" localSheetId="0" hidden="1">'Fig.7-4'!$J$2:$J$3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'Fig.7-4'!$R$2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W">[6]表7!#REF!</definedName>
    <definedName name="X">[6]表7!#REF!</definedName>
    <definedName name="Ya">[6]表7!#REF!</definedName>
    <definedName name="Z">[6]表7!#REF!</definedName>
    <definedName name="あ" hidden="1">[2]捕獲!$B$3:$B$127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" l="1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M9" i="8"/>
  <c r="H9" i="8"/>
  <c r="E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M8" i="8"/>
  <c r="H8" i="8"/>
  <c r="E8" i="8"/>
  <c r="A8" i="8"/>
  <c r="M7" i="8"/>
  <c r="H7" i="8"/>
  <c r="E7" i="8"/>
  <c r="D7" i="8"/>
  <c r="B7" i="8"/>
  <c r="K3" i="8"/>
  <c r="K2" i="8"/>
  <c r="I2" i="8"/>
  <c r="I7" i="8" s="1"/>
  <c r="F2" i="8"/>
  <c r="C2" i="8"/>
  <c r="E1" i="8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G148" i="7"/>
  <c r="H148" i="7" s="1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2" i="7"/>
  <c r="J206" i="6"/>
  <c r="F206" i="6"/>
  <c r="B206" i="6"/>
  <c r="J205" i="6"/>
  <c r="F205" i="6"/>
  <c r="B205" i="6"/>
  <c r="J204" i="6"/>
  <c r="F204" i="6"/>
  <c r="B204" i="6"/>
  <c r="J203" i="6"/>
  <c r="F203" i="6"/>
  <c r="B203" i="6"/>
  <c r="J202" i="6"/>
  <c r="F202" i="6"/>
  <c r="B202" i="6"/>
  <c r="J201" i="6"/>
  <c r="F201" i="6"/>
  <c r="B201" i="6"/>
  <c r="J200" i="6"/>
  <c r="F200" i="6"/>
  <c r="B200" i="6"/>
  <c r="J199" i="6"/>
  <c r="F199" i="6"/>
  <c r="B199" i="6"/>
  <c r="J198" i="6"/>
  <c r="F198" i="6"/>
  <c r="B198" i="6"/>
  <c r="J197" i="6"/>
  <c r="F197" i="6"/>
  <c r="B197" i="6"/>
  <c r="J196" i="6"/>
  <c r="F196" i="6"/>
  <c r="B196" i="6"/>
  <c r="J195" i="6"/>
  <c r="F195" i="6"/>
  <c r="B195" i="6"/>
  <c r="J194" i="6"/>
  <c r="F194" i="6"/>
  <c r="B194" i="6"/>
  <c r="J193" i="6"/>
  <c r="F193" i="6"/>
  <c r="B193" i="6"/>
  <c r="J192" i="6"/>
  <c r="F192" i="6"/>
  <c r="B192" i="6"/>
  <c r="J191" i="6"/>
  <c r="F191" i="6"/>
  <c r="B191" i="6"/>
  <c r="J190" i="6"/>
  <c r="F190" i="6"/>
  <c r="B190" i="6"/>
  <c r="J189" i="6"/>
  <c r="F189" i="6"/>
  <c r="B189" i="6"/>
  <c r="J188" i="6"/>
  <c r="F188" i="6"/>
  <c r="B188" i="6"/>
  <c r="J187" i="6"/>
  <c r="F187" i="6"/>
  <c r="B187" i="6"/>
  <c r="J186" i="6"/>
  <c r="F186" i="6"/>
  <c r="B186" i="6"/>
  <c r="J185" i="6"/>
  <c r="F185" i="6"/>
  <c r="B185" i="6"/>
  <c r="J184" i="6"/>
  <c r="F184" i="6"/>
  <c r="B184" i="6"/>
  <c r="J183" i="6"/>
  <c r="F183" i="6"/>
  <c r="B183" i="6"/>
  <c r="J182" i="6"/>
  <c r="F182" i="6"/>
  <c r="B182" i="6"/>
  <c r="J181" i="6"/>
  <c r="F181" i="6"/>
  <c r="B181" i="6"/>
  <c r="J180" i="6"/>
  <c r="F180" i="6"/>
  <c r="B180" i="6"/>
  <c r="J179" i="6"/>
  <c r="F179" i="6"/>
  <c r="B179" i="6"/>
  <c r="J178" i="6"/>
  <c r="F178" i="6"/>
  <c r="B178" i="6"/>
  <c r="J177" i="6"/>
  <c r="F177" i="6"/>
  <c r="B177" i="6"/>
  <c r="J176" i="6"/>
  <c r="F176" i="6"/>
  <c r="B176" i="6"/>
  <c r="J175" i="6"/>
  <c r="F175" i="6"/>
  <c r="B175" i="6"/>
  <c r="J174" i="6"/>
  <c r="F174" i="6"/>
  <c r="B174" i="6"/>
  <c r="J173" i="6"/>
  <c r="F173" i="6"/>
  <c r="B173" i="6"/>
  <c r="J172" i="6"/>
  <c r="F172" i="6"/>
  <c r="B172" i="6"/>
  <c r="J171" i="6"/>
  <c r="F171" i="6"/>
  <c r="B171" i="6"/>
  <c r="J170" i="6"/>
  <c r="F170" i="6"/>
  <c r="B170" i="6"/>
  <c r="J169" i="6"/>
  <c r="F169" i="6"/>
  <c r="B169" i="6"/>
  <c r="J168" i="6"/>
  <c r="F168" i="6"/>
  <c r="B168" i="6"/>
  <c r="J167" i="6"/>
  <c r="F167" i="6"/>
  <c r="B167" i="6"/>
  <c r="J166" i="6"/>
  <c r="F166" i="6"/>
  <c r="B166" i="6"/>
  <c r="J165" i="6"/>
  <c r="F165" i="6"/>
  <c r="B165" i="6"/>
  <c r="J164" i="6"/>
  <c r="F164" i="6"/>
  <c r="B164" i="6"/>
  <c r="J163" i="6"/>
  <c r="F163" i="6"/>
  <c r="B163" i="6"/>
  <c r="J162" i="6"/>
  <c r="F162" i="6"/>
  <c r="B162" i="6"/>
  <c r="J161" i="6"/>
  <c r="F161" i="6"/>
  <c r="B161" i="6"/>
  <c r="J160" i="6"/>
  <c r="F160" i="6"/>
  <c r="B160" i="6"/>
  <c r="J159" i="6"/>
  <c r="F159" i="6"/>
  <c r="B159" i="6"/>
  <c r="J158" i="6"/>
  <c r="F158" i="6"/>
  <c r="B158" i="6"/>
  <c r="J157" i="6"/>
  <c r="F157" i="6"/>
  <c r="B157" i="6"/>
  <c r="J156" i="6"/>
  <c r="F156" i="6"/>
  <c r="B156" i="6"/>
  <c r="J155" i="6"/>
  <c r="F155" i="6"/>
  <c r="B155" i="6"/>
  <c r="J154" i="6"/>
  <c r="F154" i="6"/>
  <c r="B154" i="6"/>
  <c r="J153" i="6"/>
  <c r="F153" i="6"/>
  <c r="B153" i="6"/>
  <c r="J152" i="6"/>
  <c r="F152" i="6"/>
  <c r="B152" i="6"/>
  <c r="J151" i="6"/>
  <c r="F151" i="6"/>
  <c r="B151" i="6"/>
  <c r="J150" i="6"/>
  <c r="F150" i="6"/>
  <c r="B150" i="6"/>
  <c r="J149" i="6"/>
  <c r="F149" i="6"/>
  <c r="B149" i="6"/>
  <c r="J148" i="6"/>
  <c r="F148" i="6"/>
  <c r="B148" i="6"/>
  <c r="J147" i="6"/>
  <c r="F147" i="6"/>
  <c r="B147" i="6"/>
  <c r="J146" i="6"/>
  <c r="F146" i="6"/>
  <c r="B146" i="6"/>
  <c r="J145" i="6"/>
  <c r="F145" i="6"/>
  <c r="B145" i="6"/>
  <c r="J144" i="6"/>
  <c r="F144" i="6"/>
  <c r="B144" i="6"/>
  <c r="J143" i="6"/>
  <c r="F143" i="6"/>
  <c r="B143" i="6"/>
  <c r="J142" i="6"/>
  <c r="F142" i="6"/>
  <c r="B142" i="6"/>
  <c r="J141" i="6"/>
  <c r="F141" i="6"/>
  <c r="B141" i="6"/>
  <c r="J140" i="6"/>
  <c r="F140" i="6"/>
  <c r="B140" i="6"/>
  <c r="J139" i="6"/>
  <c r="F139" i="6"/>
  <c r="B139" i="6"/>
  <c r="J138" i="6"/>
  <c r="F138" i="6"/>
  <c r="B138" i="6"/>
  <c r="J137" i="6"/>
  <c r="F137" i="6"/>
  <c r="B137" i="6"/>
  <c r="J136" i="6"/>
  <c r="F136" i="6"/>
  <c r="B136" i="6"/>
  <c r="J135" i="6"/>
  <c r="F135" i="6"/>
  <c r="B135" i="6"/>
  <c r="J134" i="6"/>
  <c r="F134" i="6"/>
  <c r="B134" i="6"/>
  <c r="J133" i="6"/>
  <c r="F133" i="6"/>
  <c r="B133" i="6"/>
  <c r="J132" i="6"/>
  <c r="F132" i="6"/>
  <c r="B132" i="6"/>
  <c r="J131" i="6"/>
  <c r="F131" i="6"/>
  <c r="B131" i="6"/>
  <c r="J130" i="6"/>
  <c r="F130" i="6"/>
  <c r="B130" i="6"/>
  <c r="J129" i="6"/>
  <c r="F129" i="6"/>
  <c r="B129" i="6"/>
  <c r="J128" i="6"/>
  <c r="F128" i="6"/>
  <c r="B128" i="6"/>
  <c r="J127" i="6"/>
  <c r="F127" i="6"/>
  <c r="B127" i="6"/>
  <c r="J126" i="6"/>
  <c r="F126" i="6"/>
  <c r="B126" i="6"/>
  <c r="J125" i="6"/>
  <c r="F125" i="6"/>
  <c r="B125" i="6"/>
  <c r="J124" i="6"/>
  <c r="F124" i="6"/>
  <c r="B124" i="6"/>
  <c r="J123" i="6"/>
  <c r="F123" i="6"/>
  <c r="B123" i="6"/>
  <c r="J122" i="6"/>
  <c r="F122" i="6"/>
  <c r="B122" i="6"/>
  <c r="J121" i="6"/>
  <c r="F121" i="6"/>
  <c r="B121" i="6"/>
  <c r="J120" i="6"/>
  <c r="F120" i="6"/>
  <c r="B120" i="6"/>
  <c r="J119" i="6"/>
  <c r="F119" i="6"/>
  <c r="B119" i="6"/>
  <c r="J118" i="6"/>
  <c r="F118" i="6"/>
  <c r="B118" i="6"/>
  <c r="J117" i="6"/>
  <c r="F117" i="6"/>
  <c r="B117" i="6"/>
  <c r="J116" i="6"/>
  <c r="F116" i="6"/>
  <c r="B116" i="6"/>
  <c r="J115" i="6"/>
  <c r="F115" i="6"/>
  <c r="B115" i="6"/>
  <c r="J114" i="6"/>
  <c r="F114" i="6"/>
  <c r="B114" i="6"/>
  <c r="J113" i="6"/>
  <c r="F113" i="6"/>
  <c r="B113" i="6"/>
  <c r="J112" i="6"/>
  <c r="F112" i="6"/>
  <c r="B112" i="6"/>
  <c r="J111" i="6"/>
  <c r="F111" i="6"/>
  <c r="B111" i="6"/>
  <c r="J110" i="6"/>
  <c r="F110" i="6"/>
  <c r="B110" i="6"/>
  <c r="J109" i="6"/>
  <c r="F109" i="6"/>
  <c r="B109" i="6"/>
  <c r="J108" i="6"/>
  <c r="F108" i="6"/>
  <c r="B108" i="6"/>
  <c r="J107" i="6"/>
  <c r="F107" i="6"/>
  <c r="B107" i="6"/>
  <c r="J106" i="6"/>
  <c r="F106" i="6"/>
  <c r="B106" i="6"/>
  <c r="J105" i="6"/>
  <c r="F105" i="6"/>
  <c r="B105" i="6"/>
  <c r="J104" i="6"/>
  <c r="F104" i="6"/>
  <c r="B104" i="6"/>
  <c r="J103" i="6"/>
  <c r="F103" i="6"/>
  <c r="B103" i="6"/>
  <c r="J102" i="6"/>
  <c r="F102" i="6"/>
  <c r="B102" i="6"/>
  <c r="J101" i="6"/>
  <c r="F101" i="6"/>
  <c r="B101" i="6"/>
  <c r="J100" i="6"/>
  <c r="F100" i="6"/>
  <c r="B100" i="6"/>
  <c r="J99" i="6"/>
  <c r="F99" i="6"/>
  <c r="B99" i="6"/>
  <c r="J98" i="6"/>
  <c r="F98" i="6"/>
  <c r="B98" i="6"/>
  <c r="J97" i="6"/>
  <c r="F97" i="6"/>
  <c r="B97" i="6"/>
  <c r="J96" i="6"/>
  <c r="F96" i="6"/>
  <c r="B96" i="6"/>
  <c r="J95" i="6"/>
  <c r="F95" i="6"/>
  <c r="B95" i="6"/>
  <c r="J94" i="6"/>
  <c r="F94" i="6"/>
  <c r="B94" i="6"/>
  <c r="J93" i="6"/>
  <c r="F93" i="6"/>
  <c r="B93" i="6"/>
  <c r="J92" i="6"/>
  <c r="F92" i="6"/>
  <c r="B92" i="6"/>
  <c r="J91" i="6"/>
  <c r="F91" i="6"/>
  <c r="B91" i="6"/>
  <c r="J90" i="6"/>
  <c r="F90" i="6"/>
  <c r="B90" i="6"/>
  <c r="J89" i="6"/>
  <c r="F89" i="6"/>
  <c r="B89" i="6"/>
  <c r="J88" i="6"/>
  <c r="F88" i="6"/>
  <c r="B88" i="6"/>
  <c r="J87" i="6"/>
  <c r="F87" i="6"/>
  <c r="B87" i="6"/>
  <c r="J86" i="6"/>
  <c r="F86" i="6"/>
  <c r="B86" i="6"/>
  <c r="J85" i="6"/>
  <c r="F85" i="6"/>
  <c r="B85" i="6"/>
  <c r="J84" i="6"/>
  <c r="F84" i="6"/>
  <c r="B84" i="6"/>
  <c r="J83" i="6"/>
  <c r="F83" i="6"/>
  <c r="B83" i="6"/>
  <c r="J82" i="6"/>
  <c r="F82" i="6"/>
  <c r="B82" i="6"/>
  <c r="J81" i="6"/>
  <c r="F81" i="6"/>
  <c r="B81" i="6"/>
  <c r="J80" i="6"/>
  <c r="F80" i="6"/>
  <c r="B80" i="6"/>
  <c r="J79" i="6"/>
  <c r="F79" i="6"/>
  <c r="B79" i="6"/>
  <c r="J78" i="6"/>
  <c r="F78" i="6"/>
  <c r="B78" i="6"/>
  <c r="J77" i="6"/>
  <c r="F77" i="6"/>
  <c r="B77" i="6"/>
  <c r="J76" i="6"/>
  <c r="F76" i="6"/>
  <c r="B76" i="6"/>
  <c r="J75" i="6"/>
  <c r="F75" i="6"/>
  <c r="B75" i="6"/>
  <c r="J74" i="6"/>
  <c r="F74" i="6"/>
  <c r="B74" i="6"/>
  <c r="J73" i="6"/>
  <c r="F73" i="6"/>
  <c r="B73" i="6"/>
  <c r="J72" i="6"/>
  <c r="F72" i="6"/>
  <c r="B72" i="6"/>
  <c r="J71" i="6"/>
  <c r="F71" i="6"/>
  <c r="B71" i="6"/>
  <c r="J70" i="6"/>
  <c r="F70" i="6"/>
  <c r="B70" i="6"/>
  <c r="J69" i="6"/>
  <c r="F69" i="6"/>
  <c r="B69" i="6"/>
  <c r="J68" i="6"/>
  <c r="F68" i="6"/>
  <c r="B68" i="6"/>
  <c r="J67" i="6"/>
  <c r="F67" i="6"/>
  <c r="B67" i="6"/>
  <c r="J66" i="6"/>
  <c r="F66" i="6"/>
  <c r="B66" i="6"/>
  <c r="J65" i="6"/>
  <c r="F65" i="6"/>
  <c r="B65" i="6"/>
  <c r="J64" i="6"/>
  <c r="F64" i="6"/>
  <c r="B64" i="6"/>
  <c r="J63" i="6"/>
  <c r="F63" i="6"/>
  <c r="B63" i="6"/>
  <c r="J62" i="6"/>
  <c r="F62" i="6"/>
  <c r="B62" i="6"/>
  <c r="J61" i="6"/>
  <c r="F61" i="6"/>
  <c r="B61" i="6"/>
  <c r="J60" i="6"/>
  <c r="F60" i="6"/>
  <c r="B60" i="6"/>
  <c r="J59" i="6"/>
  <c r="F59" i="6"/>
  <c r="B59" i="6"/>
  <c r="J58" i="6"/>
  <c r="F58" i="6"/>
  <c r="B58" i="6"/>
  <c r="J57" i="6"/>
  <c r="F57" i="6"/>
  <c r="B57" i="6"/>
  <c r="J56" i="6"/>
  <c r="F56" i="6"/>
  <c r="B56" i="6"/>
  <c r="J55" i="6"/>
  <c r="F55" i="6"/>
  <c r="B55" i="6"/>
  <c r="J54" i="6"/>
  <c r="F54" i="6"/>
  <c r="B54" i="6"/>
  <c r="J53" i="6"/>
  <c r="F53" i="6"/>
  <c r="B53" i="6"/>
  <c r="J52" i="6"/>
  <c r="F52" i="6"/>
  <c r="B52" i="6"/>
  <c r="J51" i="6"/>
  <c r="F51" i="6"/>
  <c r="B51" i="6"/>
  <c r="J50" i="6"/>
  <c r="F50" i="6"/>
  <c r="B50" i="6"/>
  <c r="J49" i="6"/>
  <c r="F49" i="6"/>
  <c r="B49" i="6"/>
  <c r="J48" i="6"/>
  <c r="F48" i="6"/>
  <c r="B48" i="6"/>
  <c r="J47" i="6"/>
  <c r="F47" i="6"/>
  <c r="B47" i="6"/>
  <c r="J46" i="6"/>
  <c r="F46" i="6"/>
  <c r="B46" i="6"/>
  <c r="J45" i="6"/>
  <c r="F45" i="6"/>
  <c r="B45" i="6"/>
  <c r="J44" i="6"/>
  <c r="F44" i="6"/>
  <c r="B44" i="6"/>
  <c r="J43" i="6"/>
  <c r="F43" i="6"/>
  <c r="B43" i="6"/>
  <c r="J42" i="6"/>
  <c r="F42" i="6"/>
  <c r="B42" i="6"/>
  <c r="J41" i="6"/>
  <c r="F41" i="6"/>
  <c r="B41" i="6"/>
  <c r="J40" i="6"/>
  <c r="F40" i="6"/>
  <c r="B40" i="6"/>
  <c r="J39" i="6"/>
  <c r="F39" i="6"/>
  <c r="B39" i="6"/>
  <c r="J38" i="6"/>
  <c r="F38" i="6"/>
  <c r="B38" i="6"/>
  <c r="J37" i="6"/>
  <c r="F37" i="6"/>
  <c r="B37" i="6"/>
  <c r="J36" i="6"/>
  <c r="F36" i="6"/>
  <c r="B36" i="6"/>
  <c r="J35" i="6"/>
  <c r="F35" i="6"/>
  <c r="B35" i="6"/>
  <c r="J34" i="6"/>
  <c r="F34" i="6"/>
  <c r="B34" i="6"/>
  <c r="J33" i="6"/>
  <c r="F33" i="6"/>
  <c r="B33" i="6"/>
  <c r="J32" i="6"/>
  <c r="F32" i="6"/>
  <c r="B32" i="6"/>
  <c r="J31" i="6"/>
  <c r="F31" i="6"/>
  <c r="B31" i="6"/>
  <c r="J30" i="6"/>
  <c r="F30" i="6"/>
  <c r="B30" i="6"/>
  <c r="J29" i="6"/>
  <c r="F29" i="6"/>
  <c r="B29" i="6"/>
  <c r="J28" i="6"/>
  <c r="F28" i="6"/>
  <c r="B28" i="6"/>
  <c r="J27" i="6"/>
  <c r="F27" i="6"/>
  <c r="B27" i="6"/>
  <c r="J26" i="6"/>
  <c r="F26" i="6"/>
  <c r="B26" i="6"/>
  <c r="J25" i="6"/>
  <c r="F25" i="6"/>
  <c r="B25" i="6"/>
  <c r="J24" i="6"/>
  <c r="F24" i="6"/>
  <c r="B24" i="6"/>
  <c r="J23" i="6"/>
  <c r="F23" i="6"/>
  <c r="B23" i="6"/>
  <c r="J22" i="6"/>
  <c r="F22" i="6"/>
  <c r="B22" i="6"/>
  <c r="J21" i="6"/>
  <c r="F21" i="6"/>
  <c r="B21" i="6"/>
  <c r="J20" i="6"/>
  <c r="F20" i="6"/>
  <c r="B20" i="6"/>
  <c r="J19" i="6"/>
  <c r="F19" i="6"/>
  <c r="B19" i="6"/>
  <c r="J18" i="6"/>
  <c r="F18" i="6"/>
  <c r="B18" i="6"/>
  <c r="J17" i="6"/>
  <c r="F17" i="6"/>
  <c r="B17" i="6"/>
  <c r="J16" i="6"/>
  <c r="F16" i="6"/>
  <c r="B16" i="6"/>
  <c r="J15" i="6"/>
  <c r="F15" i="6"/>
  <c r="B15" i="6"/>
  <c r="J14" i="6"/>
  <c r="F14" i="6"/>
  <c r="B14" i="6"/>
  <c r="J13" i="6"/>
  <c r="F13" i="6"/>
  <c r="B13" i="6"/>
  <c r="J12" i="6"/>
  <c r="F12" i="6"/>
  <c r="B12" i="6"/>
  <c r="J11" i="6"/>
  <c r="F11" i="6"/>
  <c r="B11" i="6"/>
  <c r="J10" i="6"/>
  <c r="F10" i="6"/>
  <c r="B10" i="6"/>
  <c r="J9" i="6"/>
  <c r="F9" i="6"/>
  <c r="B9" i="6"/>
  <c r="J8" i="6"/>
  <c r="F8" i="6"/>
  <c r="B8" i="6"/>
  <c r="A8" i="6"/>
  <c r="J7" i="6"/>
  <c r="F4" i="6" s="1"/>
  <c r="F7" i="6"/>
  <c r="C7" i="6"/>
  <c r="L7" i="6" s="1"/>
  <c r="B7" i="6"/>
  <c r="C8" i="6" s="1"/>
  <c r="I2" i="1"/>
  <c r="I3" i="1" s="1"/>
  <c r="I4" i="1" s="1"/>
  <c r="K3" i="1"/>
  <c r="K4" i="1" s="1"/>
  <c r="H4" i="1"/>
  <c r="J4" i="1"/>
  <c r="H5" i="1"/>
  <c r="C6" i="1"/>
  <c r="D6" i="1" s="1"/>
  <c r="E6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F7" i="8" l="1"/>
  <c r="C8" i="8" s="1"/>
  <c r="G7" i="8"/>
  <c r="D8" i="8" s="1"/>
  <c r="G8" i="8" s="1"/>
  <c r="K8" i="8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I16" i="6"/>
  <c r="I51" i="6"/>
  <c r="I22" i="6"/>
  <c r="I90" i="6"/>
  <c r="I12" i="6"/>
  <c r="I30" i="6"/>
  <c r="I143" i="6"/>
  <c r="I15" i="6"/>
  <c r="I23" i="6"/>
  <c r="I31" i="6"/>
  <c r="I38" i="6"/>
  <c r="D7" i="6"/>
  <c r="C9" i="6"/>
  <c r="I11" i="6"/>
  <c r="I55" i="6"/>
  <c r="I66" i="6"/>
  <c r="I28" i="6"/>
  <c r="I46" i="6"/>
  <c r="I75" i="6"/>
  <c r="I122" i="6"/>
  <c r="I42" i="6"/>
  <c r="I57" i="6"/>
  <c r="I60" i="6"/>
  <c r="I68" i="6"/>
  <c r="I72" i="6"/>
  <c r="I77" i="6"/>
  <c r="I79" i="6"/>
  <c r="I151" i="6"/>
  <c r="I167" i="6"/>
  <c r="I183" i="6"/>
  <c r="I29" i="6"/>
  <c r="I43" i="6"/>
  <c r="I103" i="6"/>
  <c r="I34" i="6"/>
  <c r="I186" i="6"/>
  <c r="I204" i="6"/>
  <c r="I172" i="6"/>
  <c r="I156" i="6"/>
  <c r="I140" i="6"/>
  <c r="I124" i="6"/>
  <c r="I108" i="6"/>
  <c r="I197" i="6"/>
  <c r="I178" i="6"/>
  <c r="I148" i="6"/>
  <c r="I114" i="6"/>
  <c r="I158" i="6"/>
  <c r="I95" i="6"/>
  <c r="I78" i="6"/>
  <c r="I189" i="6"/>
  <c r="I159" i="6"/>
  <c r="I138" i="6"/>
  <c r="I94" i="6"/>
  <c r="I168" i="6"/>
  <c r="I164" i="6"/>
  <c r="I149" i="6"/>
  <c r="I134" i="6"/>
  <c r="I130" i="6"/>
  <c r="I119" i="6"/>
  <c r="I104" i="6"/>
  <c r="I100" i="6"/>
  <c r="I198" i="6"/>
  <c r="I175" i="6"/>
  <c r="I174" i="6"/>
  <c r="I154" i="6"/>
  <c r="I111" i="6"/>
  <c r="I110" i="6"/>
  <c r="I70" i="6"/>
  <c r="I190" i="6"/>
  <c r="I180" i="6"/>
  <c r="I146" i="6"/>
  <c r="I116" i="6"/>
  <c r="I101" i="6"/>
  <c r="I170" i="6"/>
  <c r="I127" i="6"/>
  <c r="I126" i="6"/>
  <c r="I106" i="6"/>
  <c r="I86" i="6"/>
  <c r="I64" i="6"/>
  <c r="I63" i="6"/>
  <c r="I62" i="6"/>
  <c r="I205" i="6"/>
  <c r="I202" i="6"/>
  <c r="I196" i="6"/>
  <c r="I162" i="6"/>
  <c r="I132" i="6"/>
  <c r="I98" i="6"/>
  <c r="I88" i="6"/>
  <c r="I194" i="6"/>
  <c r="I188" i="6"/>
  <c r="I8" i="6"/>
  <c r="I20" i="6"/>
  <c r="I21" i="6"/>
  <c r="I27" i="6"/>
  <c r="I33" i="6"/>
  <c r="I54" i="6"/>
  <c r="I65" i="6"/>
  <c r="I83" i="6"/>
  <c r="I92" i="6"/>
  <c r="I118" i="6"/>
  <c r="I39" i="6"/>
  <c r="I49" i="6"/>
  <c r="I58" i="6"/>
  <c r="I9" i="6"/>
  <c r="I35" i="6"/>
  <c r="I120" i="6"/>
  <c r="I7" i="6"/>
  <c r="I14" i="6"/>
  <c r="I26" i="6"/>
  <c r="I41" i="6"/>
  <c r="I45" i="6"/>
  <c r="I48" i="6"/>
  <c r="I74" i="6"/>
  <c r="I81" i="6"/>
  <c r="I113" i="6"/>
  <c r="I165" i="6"/>
  <c r="I181" i="6"/>
  <c r="I13" i="6"/>
  <c r="I19" i="6"/>
  <c r="I25" i="6"/>
  <c r="I32" i="6"/>
  <c r="I37" i="6"/>
  <c r="I67" i="6"/>
  <c r="I135" i="6"/>
  <c r="I142" i="6"/>
  <c r="I152" i="6"/>
  <c r="A9" i="6"/>
  <c r="I18" i="6"/>
  <c r="I36" i="6"/>
  <c r="I44" i="6"/>
  <c r="I47" i="6"/>
  <c r="I50" i="6"/>
  <c r="I53" i="6"/>
  <c r="I56" i="6"/>
  <c r="I59" i="6"/>
  <c r="I71" i="6"/>
  <c r="I76" i="6"/>
  <c r="I89" i="6"/>
  <c r="I102" i="6"/>
  <c r="I128" i="6"/>
  <c r="I17" i="6"/>
  <c r="I24" i="6"/>
  <c r="I40" i="6"/>
  <c r="I73" i="6"/>
  <c r="I80" i="6"/>
  <c r="I84" i="6"/>
  <c r="I91" i="6"/>
  <c r="I133" i="6"/>
  <c r="I150" i="6"/>
  <c r="I166" i="6"/>
  <c r="I182" i="6"/>
  <c r="I10" i="6"/>
  <c r="I52" i="6"/>
  <c r="I82" i="6"/>
  <c r="I117" i="6"/>
  <c r="I136" i="6"/>
  <c r="I177" i="6"/>
  <c r="I61" i="6"/>
  <c r="I87" i="6"/>
  <c r="I121" i="6"/>
  <c r="I141" i="6"/>
  <c r="I147" i="6"/>
  <c r="I85" i="6"/>
  <c r="I97" i="6"/>
  <c r="I112" i="6"/>
  <c r="I161" i="6"/>
  <c r="I176" i="6"/>
  <c r="I187" i="6"/>
  <c r="I199" i="6"/>
  <c r="I69" i="6"/>
  <c r="I105" i="6"/>
  <c r="I125" i="6"/>
  <c r="I131" i="6"/>
  <c r="I169" i="6"/>
  <c r="I96" i="6"/>
  <c r="I145" i="6"/>
  <c r="I160" i="6"/>
  <c r="I195" i="6"/>
  <c r="I109" i="6"/>
  <c r="I115" i="6"/>
  <c r="I153" i="6"/>
  <c r="I173" i="6"/>
  <c r="I179" i="6"/>
  <c r="I201" i="6"/>
  <c r="I144" i="6"/>
  <c r="I206" i="6"/>
  <c r="I93" i="6"/>
  <c r="I129" i="6"/>
  <c r="I99" i="6"/>
  <c r="I137" i="6"/>
  <c r="I157" i="6"/>
  <c r="I163" i="6"/>
  <c r="I185" i="6"/>
  <c r="I191" i="6"/>
  <c r="I200" i="6"/>
  <c r="I107" i="6"/>
  <c r="I123" i="6"/>
  <c r="I139" i="6"/>
  <c r="I155" i="6"/>
  <c r="I171" i="6"/>
  <c r="I184" i="6"/>
  <c r="I203" i="6"/>
  <c r="I193" i="6"/>
  <c r="I192" i="6"/>
  <c r="B7" i="1"/>
  <c r="K7" i="8" l="1"/>
  <c r="D9" i="8"/>
  <c r="I8" i="8"/>
  <c r="F8" i="8"/>
  <c r="C9" i="8" s="1"/>
  <c r="K7" i="6"/>
  <c r="A10" i="6"/>
  <c r="K9" i="6"/>
  <c r="K8" i="6"/>
  <c r="C10" i="6"/>
  <c r="D8" i="6"/>
  <c r="C7" i="1"/>
  <c r="D7" i="1" s="1"/>
  <c r="F9" i="8" l="1"/>
  <c r="K9" i="8" s="1"/>
  <c r="I9" i="8"/>
  <c r="G9" i="8"/>
  <c r="D10" i="8" s="1"/>
  <c r="D9" i="6"/>
  <c r="C11" i="6"/>
  <c r="K10" i="6"/>
  <c r="A11" i="6"/>
  <c r="L8" i="6"/>
  <c r="L9" i="6" s="1"/>
  <c r="L10" i="6" s="1"/>
  <c r="E7" i="1"/>
  <c r="G10" i="8" l="1"/>
  <c r="D11" i="8" s="1"/>
  <c r="J9" i="8"/>
  <c r="L10" i="8" s="1"/>
  <c r="C10" i="8"/>
  <c r="L11" i="6"/>
  <c r="C12" i="6"/>
  <c r="D10" i="6"/>
  <c r="K11" i="6"/>
  <c r="A12" i="6"/>
  <c r="B8" i="1"/>
  <c r="G11" i="8" l="1"/>
  <c r="D12" i="8" s="1"/>
  <c r="I10" i="8"/>
  <c r="M10" i="8"/>
  <c r="F10" i="8"/>
  <c r="K10" i="8" s="1"/>
  <c r="K12" i="6"/>
  <c r="A13" i="6"/>
  <c r="L12" i="6"/>
  <c r="C13" i="6"/>
  <c r="D11" i="6"/>
  <c r="C8" i="1"/>
  <c r="D8" i="1" s="1"/>
  <c r="E8" i="1" s="1"/>
  <c r="C11" i="8" l="1"/>
  <c r="I11" i="8" s="1"/>
  <c r="J11" i="8" s="1"/>
  <c r="G12" i="8"/>
  <c r="D13" i="8" s="1"/>
  <c r="J10" i="8"/>
  <c r="L11" i="8" s="1"/>
  <c r="A14" i="6"/>
  <c r="K13" i="6"/>
  <c r="D12" i="6"/>
  <c r="C14" i="6"/>
  <c r="L13" i="6"/>
  <c r="B9" i="1"/>
  <c r="G13" i="8" l="1"/>
  <c r="D14" i="8" s="1"/>
  <c r="M11" i="8"/>
  <c r="F11" i="8"/>
  <c r="L14" i="6"/>
  <c r="C15" i="6"/>
  <c r="D13" i="6"/>
  <c r="A15" i="6"/>
  <c r="K14" i="6"/>
  <c r="C9" i="1"/>
  <c r="D9" i="1" s="1"/>
  <c r="E9" i="1" s="1"/>
  <c r="G14" i="8" l="1"/>
  <c r="D15" i="8" s="1"/>
  <c r="K11" i="8"/>
  <c r="L12" i="8" s="1"/>
  <c r="C12" i="8"/>
  <c r="K15" i="6"/>
  <c r="A16" i="6"/>
  <c r="D14" i="6"/>
  <c r="C16" i="6"/>
  <c r="L15" i="6"/>
  <c r="B10" i="1"/>
  <c r="G15" i="8" l="1"/>
  <c r="D16" i="8" s="1"/>
  <c r="I12" i="8"/>
  <c r="F12" i="8"/>
  <c r="K12" i="8" s="1"/>
  <c r="M12" i="8"/>
  <c r="K16" i="6"/>
  <c r="A17" i="6"/>
  <c r="L16" i="6"/>
  <c r="D15" i="6"/>
  <c r="C17" i="6"/>
  <c r="C10" i="1"/>
  <c r="D10" i="1" s="1"/>
  <c r="E10" i="1" s="1"/>
  <c r="G16" i="8" l="1"/>
  <c r="D17" i="8" s="1"/>
  <c r="J12" i="8"/>
  <c r="L13" i="8" s="1"/>
  <c r="C13" i="8"/>
  <c r="C18" i="6"/>
  <c r="D16" i="6"/>
  <c r="L17" i="6"/>
  <c r="K17" i="6"/>
  <c r="A18" i="6"/>
  <c r="B11" i="1"/>
  <c r="F13" i="8" l="1"/>
  <c r="K13" i="8" s="1"/>
  <c r="M13" i="8"/>
  <c r="G17" i="8"/>
  <c r="D18" i="8" s="1"/>
  <c r="I13" i="8"/>
  <c r="K18" i="6"/>
  <c r="A19" i="6"/>
  <c r="L18" i="6"/>
  <c r="D17" i="6"/>
  <c r="C19" i="6"/>
  <c r="C11" i="1"/>
  <c r="D11" i="1" s="1"/>
  <c r="E11" i="1" s="1"/>
  <c r="B12" i="1" s="1"/>
  <c r="G18" i="8" l="1"/>
  <c r="D19" i="8" s="1"/>
  <c r="C14" i="8"/>
  <c r="J13" i="8"/>
  <c r="L14" i="8" s="1"/>
  <c r="L19" i="6"/>
  <c r="C20" i="6"/>
  <c r="D18" i="6"/>
  <c r="K19" i="6"/>
  <c r="A20" i="6"/>
  <c r="C12" i="1"/>
  <c r="D12" i="1" s="1"/>
  <c r="E12" i="1" s="1"/>
  <c r="B13" i="1" s="1"/>
  <c r="F14" i="8" l="1"/>
  <c r="K14" i="8" s="1"/>
  <c r="M14" i="8"/>
  <c r="G19" i="8"/>
  <c r="D20" i="8" s="1"/>
  <c r="I14" i="8"/>
  <c r="A21" i="6"/>
  <c r="K20" i="6"/>
  <c r="C21" i="6"/>
  <c r="D19" i="6"/>
  <c r="L20" i="6"/>
  <c r="C13" i="1"/>
  <c r="D13" i="1" s="1"/>
  <c r="E13" i="1" s="1"/>
  <c r="B14" i="1" s="1"/>
  <c r="G20" i="8" l="1"/>
  <c r="D21" i="8" s="1"/>
  <c r="C15" i="8"/>
  <c r="J14" i="8"/>
  <c r="L15" i="8" s="1"/>
  <c r="D20" i="6"/>
  <c r="C22" i="6"/>
  <c r="L21" i="6"/>
  <c r="A22" i="6"/>
  <c r="K21" i="6"/>
  <c r="C14" i="1"/>
  <c r="D14" i="1" s="1"/>
  <c r="E14" i="1" s="1"/>
  <c r="B15" i="1" s="1"/>
  <c r="G21" i="8" l="1"/>
  <c r="D22" i="8" s="1"/>
  <c r="F15" i="8"/>
  <c r="K15" i="8" s="1"/>
  <c r="M15" i="8"/>
  <c r="I15" i="8"/>
  <c r="L22" i="6"/>
  <c r="C23" i="6"/>
  <c r="D21" i="6"/>
  <c r="A23" i="6"/>
  <c r="K22" i="6"/>
  <c r="C15" i="1"/>
  <c r="D15" i="1" s="1"/>
  <c r="E15" i="1" s="1"/>
  <c r="B16" i="1" s="1"/>
  <c r="G22" i="8" l="1"/>
  <c r="D23" i="8" s="1"/>
  <c r="C16" i="8"/>
  <c r="J15" i="8"/>
  <c r="L16" i="8" s="1"/>
  <c r="K23" i="6"/>
  <c r="A24" i="6"/>
  <c r="D22" i="6"/>
  <c r="C24" i="6"/>
  <c r="L23" i="6"/>
  <c r="C16" i="1"/>
  <c r="D16" i="1" s="1"/>
  <c r="E16" i="1" s="1"/>
  <c r="B17" i="1" s="1"/>
  <c r="G23" i="8" l="1"/>
  <c r="D24" i="8" s="1"/>
  <c r="F16" i="8"/>
  <c r="K16" i="8" s="1"/>
  <c r="M16" i="8"/>
  <c r="I16" i="8"/>
  <c r="L24" i="6"/>
  <c r="D23" i="6"/>
  <c r="C25" i="6"/>
  <c r="K24" i="6"/>
  <c r="A25" i="6"/>
  <c r="C17" i="1"/>
  <c r="D17" i="1" s="1"/>
  <c r="E17" i="1" s="1"/>
  <c r="B18" i="1" s="1"/>
  <c r="G24" i="8" l="1"/>
  <c r="D25" i="8" s="1"/>
  <c r="C17" i="8"/>
  <c r="J16" i="8"/>
  <c r="L17" i="8" s="1"/>
  <c r="K25" i="6"/>
  <c r="A26" i="6"/>
  <c r="D24" i="6"/>
  <c r="C26" i="6"/>
  <c r="L25" i="6"/>
  <c r="C18" i="1"/>
  <c r="D18" i="1" s="1"/>
  <c r="E18" i="1" s="1"/>
  <c r="B19" i="1" s="1"/>
  <c r="G25" i="8" l="1"/>
  <c r="D26" i="8" s="1"/>
  <c r="F17" i="8"/>
  <c r="K17" i="8" s="1"/>
  <c r="M17" i="8"/>
  <c r="I17" i="8"/>
  <c r="L26" i="6"/>
  <c r="D25" i="6"/>
  <c r="C27" i="6"/>
  <c r="K26" i="6"/>
  <c r="A27" i="6"/>
  <c r="C19" i="1"/>
  <c r="D19" i="1" s="1"/>
  <c r="E19" i="1" s="1"/>
  <c r="B20" i="1" s="1"/>
  <c r="L27" i="6" l="1"/>
  <c r="G26" i="8"/>
  <c r="D27" i="8" s="1"/>
  <c r="G27" i="8" s="1"/>
  <c r="C18" i="8"/>
  <c r="J17" i="8"/>
  <c r="L18" i="8" s="1"/>
  <c r="C28" i="6"/>
  <c r="D26" i="6"/>
  <c r="A28" i="6"/>
  <c r="K27" i="6"/>
  <c r="L28" i="6" s="1"/>
  <c r="C20" i="1"/>
  <c r="D20" i="1" s="1"/>
  <c r="E20" i="1" s="1"/>
  <c r="B21" i="1" s="1"/>
  <c r="M18" i="8" l="1"/>
  <c r="F18" i="8"/>
  <c r="K18" i="8" s="1"/>
  <c r="I18" i="8"/>
  <c r="A29" i="6"/>
  <c r="K28" i="6"/>
  <c r="L29" i="6" s="1"/>
  <c r="C29" i="6"/>
  <c r="D27" i="6"/>
  <c r="C21" i="1"/>
  <c r="D21" i="1" s="1"/>
  <c r="E21" i="1" s="1"/>
  <c r="B22" i="1" s="1"/>
  <c r="C19" i="8" l="1"/>
  <c r="J18" i="8"/>
  <c r="L19" i="8" s="1"/>
  <c r="A30" i="6"/>
  <c r="K29" i="6"/>
  <c r="L30" i="6" s="1"/>
  <c r="D28" i="6"/>
  <c r="C30" i="6"/>
  <c r="C22" i="1"/>
  <c r="D22" i="1" s="1"/>
  <c r="E22" i="1" s="1"/>
  <c r="B23" i="1" s="1"/>
  <c r="M19" i="8" l="1"/>
  <c r="F19" i="8"/>
  <c r="K19" i="8" s="1"/>
  <c r="I19" i="8"/>
  <c r="A31" i="6"/>
  <c r="K30" i="6"/>
  <c r="L31" i="6" s="1"/>
  <c r="C31" i="6"/>
  <c r="D29" i="6"/>
  <c r="C23" i="1"/>
  <c r="D23" i="1" s="1"/>
  <c r="E23" i="1" s="1"/>
  <c r="B24" i="1" s="1"/>
  <c r="J19" i="8" l="1"/>
  <c r="L20" i="8" s="1"/>
  <c r="C20" i="8"/>
  <c r="D30" i="6"/>
  <c r="C32" i="6"/>
  <c r="K31" i="6"/>
  <c r="L32" i="6" s="1"/>
  <c r="A32" i="6"/>
  <c r="C24" i="1"/>
  <c r="D24" i="1" s="1"/>
  <c r="E24" i="1" s="1"/>
  <c r="B25" i="1" s="1"/>
  <c r="F20" i="8" l="1"/>
  <c r="K20" i="8" s="1"/>
  <c r="M20" i="8"/>
  <c r="I20" i="8"/>
  <c r="D31" i="6"/>
  <c r="C33" i="6"/>
  <c r="K32" i="6"/>
  <c r="L33" i="6" s="1"/>
  <c r="A33" i="6"/>
  <c r="C25" i="1"/>
  <c r="D25" i="1" s="1"/>
  <c r="E25" i="1" s="1"/>
  <c r="B26" i="1" s="1"/>
  <c r="J20" i="8" l="1"/>
  <c r="L21" i="8" s="1"/>
  <c r="C21" i="8"/>
  <c r="D32" i="6"/>
  <c r="C34" i="6"/>
  <c r="A34" i="6"/>
  <c r="K33" i="6"/>
  <c r="L34" i="6" s="1"/>
  <c r="C26" i="1"/>
  <c r="D26" i="1" s="1"/>
  <c r="E26" i="1" s="1"/>
  <c r="B27" i="1" s="1"/>
  <c r="F21" i="8" l="1"/>
  <c r="K21" i="8" s="1"/>
  <c r="M21" i="8"/>
  <c r="I21" i="8"/>
  <c r="C35" i="6"/>
  <c r="D33" i="6"/>
  <c r="K34" i="6"/>
  <c r="L35" i="6" s="1"/>
  <c r="A35" i="6"/>
  <c r="C27" i="1"/>
  <c r="D27" i="1" s="1"/>
  <c r="E27" i="1" s="1"/>
  <c r="B28" i="1" s="1"/>
  <c r="C22" i="8" l="1"/>
  <c r="J21" i="8"/>
  <c r="L22" i="8" s="1"/>
  <c r="A36" i="6"/>
  <c r="K35" i="6"/>
  <c r="L36" i="6" s="1"/>
  <c r="C36" i="6"/>
  <c r="D34" i="6"/>
  <c r="C28" i="1"/>
  <c r="D28" i="1" s="1"/>
  <c r="E28" i="1" s="1"/>
  <c r="B29" i="1" s="1"/>
  <c r="F22" i="8" l="1"/>
  <c r="K22" i="8" s="1"/>
  <c r="M22" i="8"/>
  <c r="I22" i="8"/>
  <c r="C37" i="6"/>
  <c r="D35" i="6"/>
  <c r="K36" i="6"/>
  <c r="L37" i="6" s="1"/>
  <c r="A37" i="6"/>
  <c r="C29" i="1"/>
  <c r="D29" i="1" s="1"/>
  <c r="E29" i="1" s="1"/>
  <c r="B30" i="1" s="1"/>
  <c r="C23" i="8" l="1"/>
  <c r="J22" i="8"/>
  <c r="L23" i="8" s="1"/>
  <c r="A38" i="6"/>
  <c r="K37" i="6"/>
  <c r="L38" i="6" s="1"/>
  <c r="D36" i="6"/>
  <c r="C38" i="6"/>
  <c r="C30" i="1"/>
  <c r="D30" i="1" s="1"/>
  <c r="E30" i="1" s="1"/>
  <c r="B31" i="1" s="1"/>
  <c r="F23" i="8" l="1"/>
  <c r="K23" i="8" s="1"/>
  <c r="M23" i="8"/>
  <c r="I23" i="8"/>
  <c r="C39" i="6"/>
  <c r="D37" i="6"/>
  <c r="A39" i="6"/>
  <c r="K38" i="6"/>
  <c r="L39" i="6" s="1"/>
  <c r="C31" i="1"/>
  <c r="D31" i="1" s="1"/>
  <c r="E31" i="1" s="1"/>
  <c r="B32" i="1" s="1"/>
  <c r="C24" i="8" l="1"/>
  <c r="J23" i="8"/>
  <c r="L24" i="8" s="1"/>
  <c r="K39" i="6"/>
  <c r="L40" i="6" s="1"/>
  <c r="A40" i="6"/>
  <c r="D38" i="6"/>
  <c r="C40" i="6"/>
  <c r="C32" i="1"/>
  <c r="D32" i="1" s="1"/>
  <c r="E32" i="1" s="1"/>
  <c r="B33" i="1" s="1"/>
  <c r="F24" i="8" l="1"/>
  <c r="K24" i="8" s="1"/>
  <c r="M24" i="8"/>
  <c r="I24" i="8"/>
  <c r="K40" i="6"/>
  <c r="L41" i="6" s="1"/>
  <c r="A41" i="6"/>
  <c r="D39" i="6"/>
  <c r="C41" i="6"/>
  <c r="C33" i="1"/>
  <c r="D33" i="1" s="1"/>
  <c r="E33" i="1" s="1"/>
  <c r="B34" i="1" s="1"/>
  <c r="C25" i="8" l="1"/>
  <c r="J24" i="8"/>
  <c r="L25" i="8" s="1"/>
  <c r="C42" i="6"/>
  <c r="D40" i="6"/>
  <c r="A42" i="6"/>
  <c r="K41" i="6"/>
  <c r="L42" i="6" s="1"/>
  <c r="C34" i="1"/>
  <c r="D34" i="1" s="1"/>
  <c r="E34" i="1" s="1"/>
  <c r="B35" i="1" s="1"/>
  <c r="F25" i="8" l="1"/>
  <c r="K25" i="8" s="1"/>
  <c r="M25" i="8"/>
  <c r="I25" i="8"/>
  <c r="D41" i="6"/>
  <c r="C43" i="6"/>
  <c r="K42" i="6"/>
  <c r="L43" i="6" s="1"/>
  <c r="A43" i="6"/>
  <c r="C35" i="1"/>
  <c r="D35" i="1" s="1"/>
  <c r="E35" i="1" s="1"/>
  <c r="B36" i="1" s="1"/>
  <c r="C26" i="8" l="1"/>
  <c r="J25" i="8"/>
  <c r="L26" i="8" s="1"/>
  <c r="A44" i="6"/>
  <c r="K43" i="6"/>
  <c r="L44" i="6" s="1"/>
  <c r="C44" i="6"/>
  <c r="D42" i="6"/>
  <c r="C36" i="1"/>
  <c r="D36" i="1" s="1"/>
  <c r="E36" i="1" s="1"/>
  <c r="B37" i="1" s="1"/>
  <c r="M26" i="8" l="1"/>
  <c r="F26" i="8"/>
  <c r="K26" i="8" s="1"/>
  <c r="I26" i="8"/>
  <c r="C45" i="6"/>
  <c r="D43" i="6"/>
  <c r="K44" i="6"/>
  <c r="L45" i="6" s="1"/>
  <c r="A45" i="6"/>
  <c r="C37" i="1"/>
  <c r="D37" i="1" s="1"/>
  <c r="E37" i="1" s="1"/>
  <c r="B38" i="1" s="1"/>
  <c r="C27" i="8" l="1"/>
  <c r="I27" i="8" s="1"/>
  <c r="J27" i="8" s="1"/>
  <c r="J26" i="8"/>
  <c r="L27" i="8" s="1"/>
  <c r="A46" i="6"/>
  <c r="K45" i="6"/>
  <c r="L46" i="6" s="1"/>
  <c r="D44" i="6"/>
  <c r="C46" i="6"/>
  <c r="C38" i="1"/>
  <c r="D38" i="1" s="1"/>
  <c r="E38" i="1" s="1"/>
  <c r="B39" i="1" s="1"/>
  <c r="M27" i="8" l="1"/>
  <c r="F27" i="8"/>
  <c r="K27" i="8" s="1"/>
  <c r="C47" i="6"/>
  <c r="D45" i="6"/>
  <c r="A47" i="6"/>
  <c r="K46" i="6"/>
  <c r="L47" i="6" s="1"/>
  <c r="C39" i="1"/>
  <c r="D39" i="1" s="1"/>
  <c r="E39" i="1" s="1"/>
  <c r="B40" i="1" s="1"/>
  <c r="K47" i="6" l="1"/>
  <c r="L48" i="6" s="1"/>
  <c r="A48" i="6"/>
  <c r="D46" i="6"/>
  <c r="C48" i="6"/>
  <c r="C40" i="1"/>
  <c r="D40" i="1" s="1"/>
  <c r="E40" i="1" s="1"/>
  <c r="B41" i="1" s="1"/>
  <c r="C49" i="6" l="1"/>
  <c r="D47" i="6"/>
  <c r="K48" i="6"/>
  <c r="L49" i="6" s="1"/>
  <c r="A49" i="6"/>
  <c r="C41" i="1"/>
  <c r="D41" i="1" s="1"/>
  <c r="E41" i="1" s="1"/>
  <c r="B42" i="1" s="1"/>
  <c r="A50" i="6" l="1"/>
  <c r="K49" i="6"/>
  <c r="L50" i="6" s="1"/>
  <c r="C50" i="6"/>
  <c r="D48" i="6"/>
  <c r="C42" i="1"/>
  <c r="D42" i="1" s="1"/>
  <c r="E42" i="1" s="1"/>
  <c r="B43" i="1" s="1"/>
  <c r="D49" i="6" l="1"/>
  <c r="C51" i="6"/>
  <c r="A51" i="6"/>
  <c r="K50" i="6"/>
  <c r="L51" i="6" s="1"/>
  <c r="C43" i="1"/>
  <c r="D43" i="1" s="1"/>
  <c r="E43" i="1" s="1"/>
  <c r="B44" i="1" s="1"/>
  <c r="A52" i="6" l="1"/>
  <c r="K51" i="6"/>
  <c r="L52" i="6" s="1"/>
  <c r="C52" i="6"/>
  <c r="D50" i="6"/>
  <c r="C44" i="1"/>
  <c r="D44" i="1" s="1"/>
  <c r="E44" i="1" s="1"/>
  <c r="B45" i="1" s="1"/>
  <c r="C53" i="6" l="1"/>
  <c r="D51" i="6"/>
  <c r="K52" i="6"/>
  <c r="L53" i="6" s="1"/>
  <c r="A53" i="6"/>
  <c r="C45" i="1"/>
  <c r="D45" i="1" s="1"/>
  <c r="E45" i="1" s="1"/>
  <c r="B46" i="1" s="1"/>
  <c r="A54" i="6" l="1"/>
  <c r="K53" i="6"/>
  <c r="L54" i="6" s="1"/>
  <c r="D52" i="6"/>
  <c r="C54" i="6"/>
  <c r="C46" i="1"/>
  <c r="D46" i="1" s="1"/>
  <c r="E46" i="1" s="1"/>
  <c r="B47" i="1" s="1"/>
  <c r="C55" i="6" l="1"/>
  <c r="D53" i="6"/>
  <c r="A55" i="6"/>
  <c r="K54" i="6"/>
  <c r="L55" i="6" s="1"/>
  <c r="C47" i="1"/>
  <c r="D47" i="1" s="1"/>
  <c r="E47" i="1" s="1"/>
  <c r="B48" i="1" s="1"/>
  <c r="K55" i="6" l="1"/>
  <c r="L56" i="6" s="1"/>
  <c r="A56" i="6"/>
  <c r="D54" i="6"/>
  <c r="C56" i="6"/>
  <c r="C48" i="1"/>
  <c r="D48" i="1" s="1"/>
  <c r="E48" i="1" s="1"/>
  <c r="B49" i="1" s="1"/>
  <c r="C57" i="6" l="1"/>
  <c r="D55" i="6"/>
  <c r="K56" i="6"/>
  <c r="L57" i="6" s="1"/>
  <c r="A57" i="6"/>
  <c r="C49" i="1"/>
  <c r="D49" i="1" s="1"/>
  <c r="E49" i="1" s="1"/>
  <c r="B50" i="1" s="1"/>
  <c r="A58" i="6" l="1"/>
  <c r="K57" i="6"/>
  <c r="L58" i="6" s="1"/>
  <c r="C58" i="6"/>
  <c r="D56" i="6"/>
  <c r="C50" i="1"/>
  <c r="D50" i="1" s="1"/>
  <c r="E50" i="1" s="1"/>
  <c r="B51" i="1" s="1"/>
  <c r="D57" i="6" l="1"/>
  <c r="C59" i="6"/>
  <c r="A59" i="6"/>
  <c r="K58" i="6"/>
  <c r="L59" i="6" s="1"/>
  <c r="C51" i="1"/>
  <c r="D51" i="1" s="1"/>
  <c r="E51" i="1" s="1"/>
  <c r="B52" i="1" s="1"/>
  <c r="A60" i="6" l="1"/>
  <c r="K59" i="6"/>
  <c r="L60" i="6" s="1"/>
  <c r="C60" i="6"/>
  <c r="D58" i="6"/>
  <c r="C52" i="1"/>
  <c r="D52" i="1" s="1"/>
  <c r="E52" i="1" s="1"/>
  <c r="B53" i="1" s="1"/>
  <c r="C61" i="6" l="1"/>
  <c r="D59" i="6"/>
  <c r="K60" i="6"/>
  <c r="L61" i="6" s="1"/>
  <c r="A61" i="6"/>
  <c r="C53" i="1"/>
  <c r="D53" i="1" s="1"/>
  <c r="E53" i="1" s="1"/>
  <c r="B54" i="1" s="1"/>
  <c r="K61" i="6" l="1"/>
  <c r="L62" i="6" s="1"/>
  <c r="A62" i="6"/>
  <c r="C62" i="6"/>
  <c r="D60" i="6"/>
  <c r="C54" i="1"/>
  <c r="D54" i="1" s="1"/>
  <c r="E54" i="1" s="1"/>
  <c r="B55" i="1" s="1"/>
  <c r="D61" i="6" l="1"/>
  <c r="C63" i="6"/>
  <c r="A63" i="6"/>
  <c r="K62" i="6"/>
  <c r="L63" i="6" s="1"/>
  <c r="C55" i="1"/>
  <c r="D55" i="1" s="1"/>
  <c r="E55" i="1" s="1"/>
  <c r="B56" i="1" s="1"/>
  <c r="A64" i="6" l="1"/>
  <c r="K63" i="6"/>
  <c r="L64" i="6" s="1"/>
  <c r="C64" i="6"/>
  <c r="D62" i="6"/>
  <c r="C56" i="1"/>
  <c r="D56" i="1" s="1"/>
  <c r="E56" i="1" s="1"/>
  <c r="B57" i="1" s="1"/>
  <c r="D63" i="6" l="1"/>
  <c r="C65" i="6"/>
  <c r="A65" i="6"/>
  <c r="K64" i="6"/>
  <c r="L65" i="6" s="1"/>
  <c r="C57" i="1"/>
  <c r="D57" i="1" s="1"/>
  <c r="E57" i="1" s="1"/>
  <c r="B58" i="1" s="1"/>
  <c r="A66" i="6" l="1"/>
  <c r="K65" i="6"/>
  <c r="L66" i="6" s="1"/>
  <c r="C66" i="6"/>
  <c r="D64" i="6"/>
  <c r="C58" i="1"/>
  <c r="D58" i="1" s="1"/>
  <c r="E58" i="1" s="1"/>
  <c r="B59" i="1" s="1"/>
  <c r="D65" i="6" l="1"/>
  <c r="C67" i="6"/>
  <c r="A67" i="6"/>
  <c r="K66" i="6"/>
  <c r="L67" i="6" s="1"/>
  <c r="C59" i="1"/>
  <c r="D59" i="1" s="1"/>
  <c r="E59" i="1" s="1"/>
  <c r="B60" i="1" s="1"/>
  <c r="D66" i="6" l="1"/>
  <c r="C68" i="6"/>
  <c r="K67" i="6"/>
  <c r="L68" i="6" s="1"/>
  <c r="A68" i="6"/>
  <c r="C60" i="1"/>
  <c r="D60" i="1" s="1"/>
  <c r="E60" i="1" s="1"/>
  <c r="B61" i="1" s="1"/>
  <c r="A69" i="6" l="1"/>
  <c r="K68" i="6"/>
  <c r="L69" i="6" s="1"/>
  <c r="C69" i="6"/>
  <c r="D67" i="6"/>
  <c r="C61" i="1"/>
  <c r="D61" i="1" s="1"/>
  <c r="E61" i="1" s="1"/>
  <c r="B62" i="1" s="1"/>
  <c r="C70" i="6" l="1"/>
  <c r="D68" i="6"/>
  <c r="A70" i="6"/>
  <c r="K69" i="6"/>
  <c r="L70" i="6" s="1"/>
  <c r="C62" i="1"/>
  <c r="D62" i="1" s="1"/>
  <c r="E62" i="1" s="1"/>
  <c r="B63" i="1" s="1"/>
  <c r="K70" i="6" l="1"/>
  <c r="L71" i="6" s="1"/>
  <c r="A71" i="6"/>
  <c r="C71" i="6"/>
  <c r="D69" i="6"/>
  <c r="C63" i="1"/>
  <c r="D63" i="1" s="1"/>
  <c r="E63" i="1" s="1"/>
  <c r="B64" i="1" s="1"/>
  <c r="C72" i="6" l="1"/>
  <c r="D70" i="6"/>
  <c r="K71" i="6"/>
  <c r="L72" i="6" s="1"/>
  <c r="A72" i="6"/>
  <c r="C64" i="1"/>
  <c r="D64" i="1" s="1"/>
  <c r="E64" i="1" s="1"/>
  <c r="B65" i="1" s="1"/>
  <c r="K72" i="6" l="1"/>
  <c r="L73" i="6" s="1"/>
  <c r="A73" i="6"/>
  <c r="D71" i="6"/>
  <c r="C73" i="6"/>
  <c r="C65" i="1"/>
  <c r="D65" i="1" s="1"/>
  <c r="E65" i="1" s="1"/>
  <c r="B66" i="1" s="1"/>
  <c r="C74" i="6" l="1"/>
  <c r="D72" i="6"/>
  <c r="A74" i="6"/>
  <c r="K73" i="6"/>
  <c r="L74" i="6" s="1"/>
  <c r="C66" i="1"/>
  <c r="D66" i="1" s="1"/>
  <c r="E66" i="1" s="1"/>
  <c r="B67" i="1" s="1"/>
  <c r="K74" i="6" l="1"/>
  <c r="L75" i="6" s="1"/>
  <c r="A75" i="6"/>
  <c r="D73" i="6"/>
  <c r="C75" i="6"/>
  <c r="C67" i="1"/>
  <c r="D67" i="1" s="1"/>
  <c r="E67" i="1" s="1"/>
  <c r="B68" i="1" s="1"/>
  <c r="K75" i="6" l="1"/>
  <c r="L76" i="6" s="1"/>
  <c r="A76" i="6"/>
  <c r="D74" i="6"/>
  <c r="C76" i="6"/>
  <c r="C68" i="1"/>
  <c r="D68" i="1" s="1"/>
  <c r="E68" i="1" s="1"/>
  <c r="B69" i="1" s="1"/>
  <c r="C77" i="6" l="1"/>
  <c r="D75" i="6"/>
  <c r="K76" i="6"/>
  <c r="L77" i="6" s="1"/>
  <c r="A77" i="6"/>
  <c r="C69" i="1"/>
  <c r="D69" i="1" s="1"/>
  <c r="E69" i="1" s="1"/>
  <c r="B70" i="1" s="1"/>
  <c r="K77" i="6" l="1"/>
  <c r="L78" i="6" s="1"/>
  <c r="A78" i="6"/>
  <c r="C78" i="6"/>
  <c r="D76" i="6"/>
  <c r="C70" i="1"/>
  <c r="D70" i="1" s="1"/>
  <c r="E70" i="1" s="1"/>
  <c r="B71" i="1" s="1"/>
  <c r="C79" i="6" l="1"/>
  <c r="D77" i="6"/>
  <c r="A79" i="6"/>
  <c r="K78" i="6"/>
  <c r="L79" i="6" s="1"/>
  <c r="C71" i="1"/>
  <c r="D71" i="1" s="1"/>
  <c r="P2" i="1" s="1"/>
  <c r="C80" i="6" l="1"/>
  <c r="D78" i="6"/>
  <c r="K79" i="6"/>
  <c r="L80" i="6" s="1"/>
  <c r="A80" i="6"/>
  <c r="E71" i="1"/>
  <c r="B72" i="1" s="1"/>
  <c r="K80" i="6" l="1"/>
  <c r="L81" i="6" s="1"/>
  <c r="A81" i="6"/>
  <c r="D79" i="6"/>
  <c r="C81" i="6"/>
  <c r="C72" i="1"/>
  <c r="D72" i="1" s="1"/>
  <c r="E72" i="1" s="1"/>
  <c r="B73" i="1" s="1"/>
  <c r="C82" i="6" l="1"/>
  <c r="D80" i="6"/>
  <c r="A82" i="6"/>
  <c r="K81" i="6"/>
  <c r="L82" i="6" s="1"/>
  <c r="C73" i="1"/>
  <c r="D73" i="1" s="1"/>
  <c r="E73" i="1" s="1"/>
  <c r="B74" i="1" s="1"/>
  <c r="A83" i="6" l="1"/>
  <c r="K82" i="6"/>
  <c r="L83" i="6" s="1"/>
  <c r="D81" i="6"/>
  <c r="C83" i="6"/>
  <c r="C74" i="1"/>
  <c r="D74" i="1" s="1"/>
  <c r="E74" i="1" s="1"/>
  <c r="B75" i="1" s="1"/>
  <c r="D82" i="6" l="1"/>
  <c r="C84" i="6"/>
  <c r="K83" i="6"/>
  <c r="L84" i="6" s="1"/>
  <c r="A84" i="6"/>
  <c r="C75" i="1"/>
  <c r="D75" i="1" s="1"/>
  <c r="E75" i="1" s="1"/>
  <c r="A85" i="6" l="1"/>
  <c r="K84" i="6"/>
  <c r="L85" i="6" s="1"/>
  <c r="D83" i="6"/>
  <c r="C85" i="6"/>
  <c r="R3" i="1"/>
  <c r="R2" i="1"/>
  <c r="B76" i="1"/>
  <c r="K85" i="6" l="1"/>
  <c r="L86" i="6" s="1"/>
  <c r="A86" i="6"/>
  <c r="C86" i="6"/>
  <c r="D84" i="6"/>
  <c r="C76" i="1"/>
  <c r="D76" i="1" s="1"/>
  <c r="E76" i="1" s="1"/>
  <c r="B77" i="1" s="1"/>
  <c r="D85" i="6" l="1"/>
  <c r="C87" i="6"/>
  <c r="A87" i="6"/>
  <c r="K86" i="6"/>
  <c r="L87" i="6" s="1"/>
  <c r="C77" i="1"/>
  <c r="D77" i="1" s="1"/>
  <c r="E77" i="1" s="1"/>
  <c r="B78" i="1" s="1"/>
  <c r="C88" i="6" l="1"/>
  <c r="D86" i="6"/>
  <c r="K87" i="6"/>
  <c r="L88" i="6" s="1"/>
  <c r="A88" i="6"/>
  <c r="C78" i="1"/>
  <c r="D78" i="1" s="1"/>
  <c r="E78" i="1" s="1"/>
  <c r="B79" i="1" s="1"/>
  <c r="K88" i="6" l="1"/>
  <c r="L89" i="6" s="1"/>
  <c r="A89" i="6"/>
  <c r="D87" i="6"/>
  <c r="C89" i="6"/>
  <c r="C79" i="1"/>
  <c r="D79" i="1" s="1"/>
  <c r="E79" i="1" s="1"/>
  <c r="B80" i="1" s="1"/>
  <c r="C90" i="6" l="1"/>
  <c r="D88" i="6"/>
  <c r="A90" i="6"/>
  <c r="K89" i="6"/>
  <c r="L90" i="6" s="1"/>
  <c r="C80" i="1"/>
  <c r="D80" i="1" s="1"/>
  <c r="E80" i="1" s="1"/>
  <c r="B81" i="1" s="1"/>
  <c r="A91" i="6" l="1"/>
  <c r="K90" i="6"/>
  <c r="L91" i="6" s="1"/>
  <c r="D89" i="6"/>
  <c r="C91" i="6"/>
  <c r="C81" i="1"/>
  <c r="D81" i="1" s="1"/>
  <c r="E81" i="1" s="1"/>
  <c r="B82" i="1" s="1"/>
  <c r="D90" i="6" l="1"/>
  <c r="C92" i="6"/>
  <c r="K91" i="6"/>
  <c r="L92" i="6" s="1"/>
  <c r="A92" i="6"/>
  <c r="C82" i="1"/>
  <c r="D82" i="1" s="1"/>
  <c r="E82" i="1" s="1"/>
  <c r="B83" i="1" s="1"/>
  <c r="A93" i="6" l="1"/>
  <c r="K92" i="6"/>
  <c r="L93" i="6" s="1"/>
  <c r="D91" i="6"/>
  <c r="C93" i="6"/>
  <c r="C83" i="1"/>
  <c r="D83" i="1" s="1"/>
  <c r="E83" i="1" s="1"/>
  <c r="B84" i="1" s="1"/>
  <c r="C94" i="6" l="1"/>
  <c r="D92" i="6"/>
  <c r="K93" i="6"/>
  <c r="L94" i="6" s="1"/>
  <c r="A94" i="6"/>
  <c r="C84" i="1"/>
  <c r="D84" i="1" s="1"/>
  <c r="E84" i="1" s="1"/>
  <c r="B85" i="1" s="1"/>
  <c r="A95" i="6" l="1"/>
  <c r="K94" i="6"/>
  <c r="L95" i="6" s="1"/>
  <c r="C95" i="6"/>
  <c r="D93" i="6"/>
  <c r="C85" i="1"/>
  <c r="D85" i="1" s="1"/>
  <c r="E85" i="1" s="1"/>
  <c r="M2" i="1"/>
  <c r="D94" i="6" l="1"/>
  <c r="C96" i="6"/>
  <c r="K95" i="6"/>
  <c r="L96" i="6" s="1"/>
  <c r="A96" i="6"/>
  <c r="O2" i="1"/>
  <c r="N2" i="1"/>
  <c r="D95" i="6" l="1"/>
  <c r="C97" i="6"/>
  <c r="K96" i="6"/>
  <c r="L97" i="6" s="1"/>
  <c r="A97" i="6"/>
  <c r="K97" i="6" l="1"/>
  <c r="L98" i="6" s="1"/>
  <c r="A98" i="6"/>
  <c r="C98" i="6"/>
  <c r="D96" i="6"/>
  <c r="C99" i="6" l="1"/>
  <c r="D97" i="6"/>
  <c r="A99" i="6"/>
  <c r="K98" i="6"/>
  <c r="L99" i="6" s="1"/>
  <c r="K99" i="6" l="1"/>
  <c r="L100" i="6" s="1"/>
  <c r="A100" i="6"/>
  <c r="C100" i="6"/>
  <c r="D98" i="6"/>
  <c r="D99" i="6" l="1"/>
  <c r="C101" i="6"/>
  <c r="K100" i="6"/>
  <c r="L101" i="6" s="1"/>
  <c r="A101" i="6"/>
  <c r="A102" i="6" l="1"/>
  <c r="K101" i="6"/>
  <c r="L102" i="6" s="1"/>
  <c r="C102" i="6"/>
  <c r="D100" i="6"/>
  <c r="D101" i="6" l="1"/>
  <c r="C103" i="6"/>
  <c r="A103" i="6"/>
  <c r="K102" i="6"/>
  <c r="L103" i="6" s="1"/>
  <c r="K103" i="6" l="1"/>
  <c r="L104" i="6" s="1"/>
  <c r="A104" i="6"/>
  <c r="D102" i="6"/>
  <c r="C104" i="6"/>
  <c r="K104" i="6" l="1"/>
  <c r="L105" i="6" s="1"/>
  <c r="A105" i="6"/>
  <c r="D103" i="6"/>
  <c r="C105" i="6"/>
  <c r="C106" i="6" l="1"/>
  <c r="D104" i="6"/>
  <c r="K105" i="6"/>
  <c r="L106" i="6" s="1"/>
  <c r="A106" i="6"/>
  <c r="A107" i="6" l="1"/>
  <c r="K106" i="6"/>
  <c r="L107" i="6" s="1"/>
  <c r="D105" i="6"/>
  <c r="C107" i="6"/>
  <c r="C108" i="6" l="1"/>
  <c r="D106" i="6"/>
  <c r="A108" i="6"/>
  <c r="K107" i="6"/>
  <c r="L108" i="6" s="1"/>
  <c r="A109" i="6" l="1"/>
  <c r="K108" i="6"/>
  <c r="L109" i="6" s="1"/>
  <c r="D107" i="6"/>
  <c r="C109" i="6"/>
  <c r="C110" i="6" l="1"/>
  <c r="D108" i="6"/>
  <c r="A110" i="6"/>
  <c r="K109" i="6"/>
  <c r="L110" i="6" s="1"/>
  <c r="A111" i="6" l="1"/>
  <c r="K110" i="6"/>
  <c r="L111" i="6" s="1"/>
  <c r="D109" i="6"/>
  <c r="C111" i="6"/>
  <c r="D110" i="6" l="1"/>
  <c r="C112" i="6"/>
  <c r="K111" i="6"/>
  <c r="L112" i="6" s="1"/>
  <c r="A112" i="6"/>
  <c r="C113" i="6" l="1"/>
  <c r="D111" i="6"/>
  <c r="K112" i="6"/>
  <c r="L113" i="6" s="1"/>
  <c r="A113" i="6"/>
  <c r="K113" i="6" l="1"/>
  <c r="L114" i="6" s="1"/>
  <c r="A114" i="6"/>
  <c r="C114" i="6"/>
  <c r="D112" i="6"/>
  <c r="D113" i="6" l="1"/>
  <c r="C115" i="6"/>
  <c r="A115" i="6"/>
  <c r="K114" i="6"/>
  <c r="L115" i="6" s="1"/>
  <c r="K115" i="6" l="1"/>
  <c r="L116" i="6" s="1"/>
  <c r="A116" i="6"/>
  <c r="C116" i="6"/>
  <c r="D114" i="6"/>
  <c r="K116" i="6" l="1"/>
  <c r="L117" i="6" s="1"/>
  <c r="A117" i="6"/>
  <c r="D115" i="6"/>
  <c r="C117" i="6"/>
  <c r="C118" i="6" l="1"/>
  <c r="D116" i="6"/>
  <c r="A118" i="6"/>
  <c r="K117" i="6"/>
  <c r="L118" i="6" s="1"/>
  <c r="D117" i="6" l="1"/>
  <c r="C119" i="6"/>
  <c r="A119" i="6"/>
  <c r="K118" i="6"/>
  <c r="L119" i="6" s="1"/>
  <c r="K119" i="6" l="1"/>
  <c r="L120" i="6" s="1"/>
  <c r="A120" i="6"/>
  <c r="D118" i="6"/>
  <c r="C120" i="6"/>
  <c r="A121" i="6" l="1"/>
  <c r="K120" i="6"/>
  <c r="L121" i="6" s="1"/>
  <c r="D119" i="6"/>
  <c r="C121" i="6"/>
  <c r="C122" i="6" l="1"/>
  <c r="D120" i="6"/>
  <c r="K121" i="6"/>
  <c r="L122" i="6" s="1"/>
  <c r="A122" i="6"/>
  <c r="D121" i="6" l="1"/>
  <c r="C123" i="6"/>
  <c r="A123" i="6"/>
  <c r="K122" i="6"/>
  <c r="L123" i="6" s="1"/>
  <c r="A124" i="6" l="1"/>
  <c r="K123" i="6"/>
  <c r="L124" i="6" s="1"/>
  <c r="C124" i="6"/>
  <c r="D122" i="6"/>
  <c r="K124" i="6" l="1"/>
  <c r="L125" i="6" s="1"/>
  <c r="A125" i="6"/>
  <c r="D123" i="6"/>
  <c r="C125" i="6"/>
  <c r="A126" i="6" l="1"/>
  <c r="K125" i="6"/>
  <c r="L126" i="6" s="1"/>
  <c r="C126" i="6"/>
  <c r="D124" i="6"/>
  <c r="D125" i="6" l="1"/>
  <c r="C127" i="6"/>
  <c r="A127" i="6"/>
  <c r="K126" i="6"/>
  <c r="L127" i="6" s="1"/>
  <c r="K127" i="6" l="1"/>
  <c r="L128" i="6" s="1"/>
  <c r="A128" i="6"/>
  <c r="C128" i="6"/>
  <c r="D126" i="6"/>
  <c r="K128" i="6" l="1"/>
  <c r="L129" i="6" s="1"/>
  <c r="A129" i="6"/>
  <c r="C129" i="6"/>
  <c r="D127" i="6"/>
  <c r="D128" i="6" l="1"/>
  <c r="C130" i="6"/>
  <c r="K129" i="6"/>
  <c r="L130" i="6" s="1"/>
  <c r="A130" i="6"/>
  <c r="K130" i="6" l="1"/>
  <c r="L131" i="6" s="1"/>
  <c r="A131" i="6"/>
  <c r="D129" i="6"/>
  <c r="C131" i="6"/>
  <c r="K131" i="6" l="1"/>
  <c r="L132" i="6" s="1"/>
  <c r="A132" i="6"/>
  <c r="C132" i="6"/>
  <c r="D130" i="6"/>
  <c r="D131" i="6" l="1"/>
  <c r="C133" i="6"/>
  <c r="K132" i="6"/>
  <c r="L133" i="6" s="1"/>
  <c r="A133" i="6"/>
  <c r="C134" i="6" l="1"/>
  <c r="D132" i="6"/>
  <c r="A134" i="6"/>
  <c r="K133" i="6"/>
  <c r="L134" i="6" s="1"/>
  <c r="A135" i="6" l="1"/>
  <c r="K134" i="6"/>
  <c r="L135" i="6" s="1"/>
  <c r="D133" i="6"/>
  <c r="C135" i="6"/>
  <c r="C136" i="6" l="1"/>
  <c r="D134" i="6"/>
  <c r="K135" i="6"/>
  <c r="L136" i="6" s="1"/>
  <c r="A136" i="6"/>
  <c r="A137" i="6" l="1"/>
  <c r="K136" i="6"/>
  <c r="L137" i="6" s="1"/>
  <c r="C137" i="6"/>
  <c r="D135" i="6"/>
  <c r="C138" i="6" l="1"/>
  <c r="D136" i="6"/>
  <c r="K137" i="6"/>
  <c r="L138" i="6" s="1"/>
  <c r="A138" i="6"/>
  <c r="A139" i="6" l="1"/>
  <c r="K138" i="6"/>
  <c r="L139" i="6" s="1"/>
  <c r="D137" i="6"/>
  <c r="C139" i="6"/>
  <c r="C140" i="6" l="1"/>
  <c r="D138" i="6"/>
  <c r="K139" i="6"/>
  <c r="L140" i="6" s="1"/>
  <c r="A140" i="6"/>
  <c r="A141" i="6" l="1"/>
  <c r="K140" i="6"/>
  <c r="L141" i="6" s="1"/>
  <c r="D139" i="6"/>
  <c r="C141" i="6"/>
  <c r="C142" i="6" l="1"/>
  <c r="D140" i="6"/>
  <c r="A142" i="6"/>
  <c r="K141" i="6"/>
  <c r="L142" i="6" s="1"/>
  <c r="D141" i="6" l="1"/>
  <c r="C143" i="6"/>
  <c r="A143" i="6"/>
  <c r="K142" i="6"/>
  <c r="L143" i="6" s="1"/>
  <c r="D142" i="6" l="1"/>
  <c r="C144" i="6"/>
  <c r="K143" i="6"/>
  <c r="L144" i="6" s="1"/>
  <c r="A144" i="6"/>
  <c r="K144" i="6" l="1"/>
  <c r="L145" i="6" s="1"/>
  <c r="A145" i="6"/>
  <c r="D143" i="6"/>
  <c r="C145" i="6"/>
  <c r="D144" i="6" l="1"/>
  <c r="C146" i="6"/>
  <c r="K145" i="6"/>
  <c r="L146" i="6" s="1"/>
  <c r="A146" i="6"/>
  <c r="A147" i="6" l="1"/>
  <c r="K146" i="6"/>
  <c r="L147" i="6" s="1"/>
  <c r="D145" i="6"/>
  <c r="C147" i="6"/>
  <c r="C148" i="6" l="1"/>
  <c r="D146" i="6"/>
  <c r="K147" i="6"/>
  <c r="L148" i="6" s="1"/>
  <c r="A148" i="6"/>
  <c r="D147" i="6" l="1"/>
  <c r="C149" i="6"/>
  <c r="K148" i="6"/>
  <c r="L149" i="6" s="1"/>
  <c r="A149" i="6"/>
  <c r="A150" i="6" l="1"/>
  <c r="K149" i="6"/>
  <c r="L150" i="6" s="1"/>
  <c r="C150" i="6"/>
  <c r="D148" i="6"/>
  <c r="D149" i="6" l="1"/>
  <c r="C151" i="6"/>
  <c r="A151" i="6"/>
  <c r="K150" i="6"/>
  <c r="L151" i="6" s="1"/>
  <c r="K151" i="6" l="1"/>
  <c r="L152" i="6" s="1"/>
  <c r="A152" i="6"/>
  <c r="C152" i="6"/>
  <c r="D150" i="6"/>
  <c r="D151" i="6" l="1"/>
  <c r="C153" i="6"/>
  <c r="A153" i="6"/>
  <c r="K152" i="6"/>
  <c r="L153" i="6" s="1"/>
  <c r="K153" i="6" l="1"/>
  <c r="L154" i="6" s="1"/>
  <c r="A154" i="6"/>
  <c r="C154" i="6"/>
  <c r="D152" i="6"/>
  <c r="K154" i="6" l="1"/>
  <c r="L155" i="6" s="1"/>
  <c r="A155" i="6"/>
  <c r="D153" i="6"/>
  <c r="C155" i="6"/>
  <c r="C156" i="6" l="1"/>
  <c r="D154" i="6"/>
  <c r="A156" i="6"/>
  <c r="K155" i="6"/>
  <c r="L156" i="6" s="1"/>
  <c r="A157" i="6" l="1"/>
  <c r="K156" i="6"/>
  <c r="L157" i="6" s="1"/>
  <c r="D155" i="6"/>
  <c r="C157" i="6"/>
  <c r="A158" i="6" l="1"/>
  <c r="K157" i="6"/>
  <c r="L158" i="6" s="1"/>
  <c r="C158" i="6"/>
  <c r="D156" i="6"/>
  <c r="D157" i="6" l="1"/>
  <c r="C159" i="6"/>
  <c r="A159" i="6"/>
  <c r="K158" i="6"/>
  <c r="L159" i="6" s="1"/>
  <c r="D158" i="6" l="1"/>
  <c r="C160" i="6"/>
  <c r="K159" i="6"/>
  <c r="L160" i="6" s="1"/>
  <c r="A160" i="6"/>
  <c r="K160" i="6" l="1"/>
  <c r="L161" i="6" s="1"/>
  <c r="A161" i="6"/>
  <c r="D159" i="6"/>
  <c r="C161" i="6"/>
  <c r="K161" i="6" l="1"/>
  <c r="L162" i="6" s="1"/>
  <c r="A162" i="6"/>
  <c r="C162" i="6"/>
  <c r="D160" i="6"/>
  <c r="C163" i="6" l="1"/>
  <c r="D161" i="6"/>
  <c r="A163" i="6"/>
  <c r="K162" i="6"/>
  <c r="L163" i="6" s="1"/>
  <c r="K163" i="6" l="1"/>
  <c r="L164" i="6" s="1"/>
  <c r="A164" i="6"/>
  <c r="C164" i="6"/>
  <c r="D162" i="6"/>
  <c r="D163" i="6" l="1"/>
  <c r="C165" i="6"/>
  <c r="K164" i="6"/>
  <c r="L165" i="6" s="1"/>
  <c r="A165" i="6"/>
  <c r="A166" i="6" l="1"/>
  <c r="K165" i="6"/>
  <c r="L166" i="6" s="1"/>
  <c r="C166" i="6"/>
  <c r="D164" i="6"/>
  <c r="D165" i="6" l="1"/>
  <c r="C167" i="6"/>
  <c r="A167" i="6"/>
  <c r="K166" i="6"/>
  <c r="L167" i="6" s="1"/>
  <c r="K167" i="6" l="1"/>
  <c r="L168" i="6" s="1"/>
  <c r="A168" i="6"/>
  <c r="D166" i="6"/>
  <c r="C168" i="6"/>
  <c r="K168" i="6" l="1"/>
  <c r="L169" i="6" s="1"/>
  <c r="A169" i="6"/>
  <c r="D167" i="6"/>
  <c r="C169" i="6"/>
  <c r="K169" i="6" l="1"/>
  <c r="L170" i="6" s="1"/>
  <c r="A170" i="6"/>
  <c r="C170" i="6"/>
  <c r="D168" i="6"/>
  <c r="A171" i="6" l="1"/>
  <c r="K170" i="6"/>
  <c r="L171" i="6" s="1"/>
  <c r="D169" i="6"/>
  <c r="C171" i="6"/>
  <c r="C172" i="6" l="1"/>
  <c r="D170" i="6"/>
  <c r="A172" i="6"/>
  <c r="K171" i="6"/>
  <c r="L172" i="6" s="1"/>
  <c r="A173" i="6" l="1"/>
  <c r="K172" i="6"/>
  <c r="L173" i="6" s="1"/>
  <c r="D171" i="6"/>
  <c r="C173" i="6"/>
  <c r="C174" i="6" l="1"/>
  <c r="D172" i="6"/>
  <c r="A174" i="6"/>
  <c r="K173" i="6"/>
  <c r="L174" i="6" s="1"/>
  <c r="A175" i="6" l="1"/>
  <c r="K174" i="6"/>
  <c r="L175" i="6" s="1"/>
  <c r="D173" i="6"/>
  <c r="C175" i="6"/>
  <c r="D174" i="6" l="1"/>
  <c r="C176" i="6"/>
  <c r="K175" i="6"/>
  <c r="L176" i="6" s="1"/>
  <c r="A176" i="6"/>
  <c r="K176" i="6" l="1"/>
  <c r="L177" i="6" s="1"/>
  <c r="A177" i="6"/>
  <c r="C177" i="6"/>
  <c r="D175" i="6"/>
  <c r="C178" i="6" l="1"/>
  <c r="D176" i="6"/>
  <c r="K177" i="6"/>
  <c r="L178" i="6" s="1"/>
  <c r="A178" i="6"/>
  <c r="A179" i="6" l="1"/>
  <c r="K178" i="6"/>
  <c r="L179" i="6" s="1"/>
  <c r="D177" i="6"/>
  <c r="C179" i="6"/>
  <c r="K179" i="6" l="1"/>
  <c r="L180" i="6" s="1"/>
  <c r="A180" i="6"/>
  <c r="C180" i="6"/>
  <c r="D178" i="6"/>
  <c r="D179" i="6" l="1"/>
  <c r="C181" i="6"/>
  <c r="K180" i="6"/>
  <c r="L181" i="6" s="1"/>
  <c r="A181" i="6"/>
  <c r="C182" i="6" l="1"/>
  <c r="D180" i="6"/>
  <c r="A182" i="6"/>
  <c r="K181" i="6"/>
  <c r="L182" i="6" s="1"/>
  <c r="K182" i="6" l="1"/>
  <c r="L183" i="6" s="1"/>
  <c r="A183" i="6"/>
  <c r="D181" i="6"/>
  <c r="C183" i="6"/>
  <c r="K183" i="6" l="1"/>
  <c r="L184" i="6" s="1"/>
  <c r="A184" i="6"/>
  <c r="C184" i="6"/>
  <c r="D182" i="6"/>
  <c r="A185" i="6" l="1"/>
  <c r="K184" i="6"/>
  <c r="L185" i="6" s="1"/>
  <c r="C185" i="6"/>
  <c r="D183" i="6"/>
  <c r="K185" i="6" l="1"/>
  <c r="L186" i="6" s="1"/>
  <c r="A186" i="6"/>
  <c r="C186" i="6"/>
  <c r="D184" i="6"/>
  <c r="C187" i="6" l="1"/>
  <c r="D185" i="6"/>
  <c r="K186" i="6"/>
  <c r="L187" i="6" s="1"/>
  <c r="A187" i="6"/>
  <c r="C188" i="6" l="1"/>
  <c r="D186" i="6"/>
  <c r="K187" i="6"/>
  <c r="L188" i="6" s="1"/>
  <c r="A188" i="6"/>
  <c r="A189" i="6" l="1"/>
  <c r="K188" i="6"/>
  <c r="L189" i="6" s="1"/>
  <c r="D187" i="6"/>
  <c r="C189" i="6"/>
  <c r="C190" i="6" l="1"/>
  <c r="D188" i="6"/>
  <c r="A190" i="6"/>
  <c r="K189" i="6"/>
  <c r="L190" i="6" s="1"/>
  <c r="K190" i="6" l="1"/>
  <c r="L191" i="6" s="1"/>
  <c r="A191" i="6"/>
  <c r="D189" i="6"/>
  <c r="C191" i="6"/>
  <c r="C192" i="6" l="1"/>
  <c r="D190" i="6"/>
  <c r="K191" i="6"/>
  <c r="L192" i="6" s="1"/>
  <c r="A192" i="6"/>
  <c r="K192" i="6" l="1"/>
  <c r="L193" i="6" s="1"/>
  <c r="A193" i="6"/>
  <c r="D191" i="6"/>
  <c r="C193" i="6"/>
  <c r="K193" i="6" l="1"/>
  <c r="L194" i="6" s="1"/>
  <c r="A194" i="6"/>
  <c r="D192" i="6"/>
  <c r="C194" i="6"/>
  <c r="C195" i="6" l="1"/>
  <c r="D193" i="6"/>
  <c r="K194" i="6"/>
  <c r="L195" i="6" s="1"/>
  <c r="A195" i="6"/>
  <c r="A196" i="6" l="1"/>
  <c r="K195" i="6"/>
  <c r="L196" i="6" s="1"/>
  <c r="C196" i="6"/>
  <c r="D194" i="6"/>
  <c r="A197" i="6" l="1"/>
  <c r="K196" i="6"/>
  <c r="L197" i="6" s="1"/>
  <c r="D195" i="6"/>
  <c r="C197" i="6"/>
  <c r="C198" i="6" l="1"/>
  <c r="D196" i="6"/>
  <c r="A198" i="6"/>
  <c r="K197" i="6"/>
  <c r="L198" i="6" s="1"/>
  <c r="K198" i="6" l="1"/>
  <c r="L199" i="6" s="1"/>
  <c r="A199" i="6"/>
  <c r="D197" i="6"/>
  <c r="C199" i="6"/>
  <c r="D198" i="6" l="1"/>
  <c r="C200" i="6"/>
  <c r="K199" i="6"/>
  <c r="L200" i="6" s="1"/>
  <c r="A200" i="6"/>
  <c r="K200" i="6" l="1"/>
  <c r="L201" i="6" s="1"/>
  <c r="A201" i="6"/>
  <c r="C201" i="6"/>
  <c r="D199" i="6"/>
  <c r="K201" i="6" l="1"/>
  <c r="L202" i="6" s="1"/>
  <c r="A202" i="6"/>
  <c r="C202" i="6"/>
  <c r="D200" i="6"/>
  <c r="A203" i="6" l="1"/>
  <c r="K202" i="6"/>
  <c r="L203" i="6" s="1"/>
  <c r="C203" i="6"/>
  <c r="D201" i="6"/>
  <c r="C204" i="6" l="1"/>
  <c r="D202" i="6"/>
  <c r="K203" i="6"/>
  <c r="L204" i="6" s="1"/>
  <c r="A204" i="6"/>
  <c r="A205" i="6" l="1"/>
  <c r="K204" i="6"/>
  <c r="L205" i="6" s="1"/>
  <c r="D203" i="6"/>
  <c r="C205" i="6"/>
  <c r="C206" i="6" l="1"/>
  <c r="D204" i="6"/>
  <c r="A206" i="6"/>
  <c r="K206" i="6" s="1"/>
  <c r="K205" i="6"/>
  <c r="L206" i="6" s="1"/>
  <c r="F5" i="6" s="1"/>
  <c r="D205" i="6" l="1"/>
  <c r="D206" i="6"/>
  <c r="C2" i="6" l="1"/>
  <c r="F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J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matsuda:</t>
        </r>
        <r>
          <rPr>
            <sz val="9"/>
            <color indexed="81"/>
            <rFont val="ＭＳ Ｐゴシック"/>
            <family val="3"/>
            <charset val="128"/>
          </rPr>
          <t xml:space="preserve">
Ftarget</t>
        </r>
      </text>
    </comment>
  </commentList>
</comments>
</file>

<file path=xl/sharedStrings.xml><?xml version="1.0" encoding="utf-8"?>
<sst xmlns="http://schemas.openxmlformats.org/spreadsheetml/2006/main" count="98" uniqueCount="92">
  <si>
    <t>N&lt;Nlimit</t>
    <phoneticPr fontId="5"/>
  </si>
  <si>
    <t>ｒ</t>
    <phoneticPr fontId="5"/>
  </si>
  <si>
    <t>K</t>
    <phoneticPr fontId="5"/>
  </si>
  <si>
    <t>σｒ</t>
    <phoneticPr fontId="5"/>
  </si>
  <si>
    <t>Cave</t>
    <phoneticPr fontId="5"/>
  </si>
  <si>
    <t>Csd</t>
    <phoneticPr fontId="5"/>
  </si>
  <si>
    <t>ｔ</t>
    <phoneticPr fontId="5"/>
  </si>
  <si>
    <t>ｒ（ｔ）</t>
    <phoneticPr fontId="5"/>
  </si>
  <si>
    <t>Flimit</t>
    <phoneticPr fontId="5"/>
  </si>
  <si>
    <t>Ftarget</t>
    <phoneticPr fontId="5"/>
  </si>
  <si>
    <t>A method for statistical detection of density effects by time series of population fluctuations, based on Dennis &amp; Taper (1994).</t>
    <phoneticPr fontId="21"/>
  </si>
  <si>
    <t>How to use this file</t>
  </si>
  <si>
    <t>Dennis B, Taper ML (1994) Density dependence in time series observations of natural populations: Estimation and testing. Ecol Monogr 64:205-224.</t>
    <phoneticPr fontId="21"/>
  </si>
  <si>
    <t>Correlation</t>
    <phoneticPr fontId="21"/>
  </si>
  <si>
    <t>0.[Experiencing pseudo-correlation] Set C5(k) and C3(r) to 0 and press recalculate (Fnc9) to see how often F3 becomes positive. only a few times in 100 trials, N and the reproduction rate appear to be negatively correlated even without the density effect.</t>
    <phoneticPr fontId="21"/>
  </si>
  <si>
    <t>http://www.auburn.edu/~tds0009/Articles/Dennis%20and%20Taper%201994.pdf</t>
  </si>
  <si>
    <t>r(ave.)=</t>
    <phoneticPr fontId="21"/>
  </si>
  <si>
    <t>Correlation btw columns C and D</t>
    <phoneticPr fontId="21"/>
  </si>
  <si>
    <t>1.[Create the time series to be tested] Make C5(k) and C3(r) positive, and "copy only the values" from column B:C to column G:H. (Select the format and paste (Cntl+Alt+V) and select the values (V)). The color of column G:H should not change.</t>
    <phoneticPr fontId="21"/>
  </si>
  <si>
    <t>r(SD)=</t>
    <phoneticPr fontId="21"/>
  </si>
  <si>
    <t>Correlation btw columns H and J</t>
    <phoneticPr fontId="21"/>
  </si>
  <si>
    <t>2.[Compare with the shaffled time series (column L)] While pressing recalculate (Fnc9), count how often F5 becomes lower (red) than F4. (If it is less than 5%, there is a significant density effect on the population change in column H)</t>
    <phoneticPr fontId="21"/>
  </si>
  <si>
    <t>k=</t>
    <phoneticPr fontId="21"/>
  </si>
  <si>
    <t>Correlation btw columns L and K</t>
    <phoneticPr fontId="21"/>
  </si>
  <si>
    <t>k=</t>
  </si>
  <si>
    <t>Note: I shuffled r(t) this time, but it may be easier to allow for duplicates and Bootstrap.</t>
  </si>
  <si>
    <t>ｔ</t>
    <phoneticPr fontId="21"/>
  </si>
  <si>
    <t>ｒ乱数</t>
    <rPh sb="1" eb="3">
      <t>ランスウ</t>
    </rPh>
    <phoneticPr fontId="21"/>
  </si>
  <si>
    <t>Log(N)</t>
    <phoneticPr fontId="21"/>
  </si>
  <si>
    <t>log (N(t+1)/N(t))</t>
  </si>
  <si>
    <t>Shaffleのための乱数</t>
    <phoneticPr fontId="21"/>
  </si>
  <si>
    <t>Log(N)</t>
  </si>
  <si>
    <t>r'</t>
    <phoneticPr fontId="21"/>
  </si>
  <si>
    <t>Log(N')</t>
    <phoneticPr fontId="21"/>
  </si>
  <si>
    <t>δ</t>
    <phoneticPr fontId="5"/>
  </si>
  <si>
    <t>rct</t>
  </si>
  <si>
    <t>pct</t>
  </si>
  <si>
    <t>yield</t>
  </si>
  <si>
    <t>egg</t>
  </si>
  <si>
    <t>fmax</t>
  </si>
  <si>
    <t>N0</t>
  </si>
  <si>
    <t xml:space="preserve">  </t>
  </si>
  <si>
    <t>M(/yr)</t>
    <phoneticPr fontId="5"/>
  </si>
  <si>
    <t xml:space="preserve"> t</t>
  </si>
  <si>
    <t xml:space="preserve"> log(L(t))</t>
  </si>
  <si>
    <t xml:space="preserve"> H(t)</t>
  </si>
  <si>
    <t xml:space="preserve"> R(t)</t>
  </si>
  <si>
    <t xml:space="preserve"> F(t)</t>
  </si>
  <si>
    <t xml:space="preserve"> E(t)</t>
  </si>
  <si>
    <t xml:space="preserve"> V(t)</t>
  </si>
  <si>
    <t>H(t)+mR(t)</t>
  </si>
  <si>
    <t>r</t>
    <phoneticPr fontId="5"/>
  </si>
  <si>
    <t>a</t>
    <phoneticPr fontId="5"/>
  </si>
  <si>
    <t>s</t>
    <phoneticPr fontId="5"/>
  </si>
  <si>
    <t>β</t>
    <phoneticPr fontId="5"/>
  </si>
  <si>
    <r>
      <t>s</t>
    </r>
    <r>
      <rPr>
        <sz val="12"/>
        <color indexed="8"/>
        <rFont val="Times New Roman"/>
        <family val="1"/>
      </rPr>
      <t>r</t>
    </r>
    <phoneticPr fontId="5"/>
  </si>
  <si>
    <r>
      <t>s</t>
    </r>
    <r>
      <rPr>
        <vertAlign val="subscript"/>
        <sz val="12"/>
        <color indexed="8"/>
        <rFont val="Times New Roman"/>
        <family val="1"/>
      </rPr>
      <t>N</t>
    </r>
  </si>
  <si>
    <t>f</t>
    <phoneticPr fontId="5"/>
  </si>
  <si>
    <t xml:space="preserve">With no wind turbines </t>
  </si>
  <si>
    <t xml:space="preserve">With adaptive adjustment of wind turbine capacity utilization </t>
  </si>
  <si>
    <t xml:space="preserve">With continued 100% wind turbine capacity utilization </t>
  </si>
  <si>
    <t xml:space="preserve">Collision coefficient </t>
  </si>
  <si>
    <t>Facility utilization</t>
  </si>
  <si>
    <t>t</t>
    <phoneticPr fontId="5"/>
  </si>
  <si>
    <t>N*(t)</t>
    <phoneticPr fontId="5"/>
  </si>
  <si>
    <t>N(t)</t>
    <phoneticPr fontId="5"/>
  </si>
  <si>
    <t>Nc(t)</t>
    <phoneticPr fontId="5"/>
  </si>
  <si>
    <t>r(t)</t>
    <phoneticPr fontId="5"/>
  </si>
  <si>
    <t>S(t)</t>
    <phoneticPr fontId="5"/>
  </si>
  <si>
    <t>Sc(t)</t>
    <phoneticPr fontId="5"/>
  </si>
  <si>
    <t>x</t>
    <phoneticPr fontId="5"/>
  </si>
  <si>
    <t>Ñ(t)</t>
    <phoneticPr fontId="5"/>
  </si>
  <si>
    <t>average</t>
    <phoneticPr fontId="5"/>
  </si>
  <si>
    <t>Ŝ(t)</t>
    <phoneticPr fontId="5"/>
  </si>
  <si>
    <r>
      <t>q</t>
    </r>
    <r>
      <rPr>
        <sz val="11"/>
        <rFont val="ＭＳ Ｐゴシック"/>
        <family val="3"/>
        <charset val="128"/>
      </rPr>
      <t>(p(t))</t>
    </r>
    <phoneticPr fontId="5"/>
  </si>
  <si>
    <t>p(t)</t>
    <phoneticPr fontId="5"/>
  </si>
  <si>
    <t>Bban</t>
    <phoneticPr fontId="5"/>
  </si>
  <si>
    <t>Blimit</t>
    <phoneticPr fontId="5"/>
  </si>
  <si>
    <t>Indicators</t>
    <phoneticPr fontId="5"/>
  </si>
  <si>
    <t>Minimum stock</t>
    <phoneticPr fontId="5"/>
  </si>
  <si>
    <t>Minimum catch</t>
    <phoneticPr fontId="5"/>
  </si>
  <si>
    <t xml:space="preserve"># fishing ban </t>
    <phoneticPr fontId="5"/>
  </si>
  <si>
    <t>Catch (long term)</t>
    <phoneticPr fontId="21"/>
  </si>
  <si>
    <t># trials</t>
    <phoneticPr fontId="5"/>
  </si>
  <si>
    <t>Risk that indicators does not satiffy the target</t>
    <phoneticPr fontId="5"/>
  </si>
  <si>
    <t>ρ autocorelation</t>
    <phoneticPr fontId="5"/>
  </si>
  <si>
    <t>σe measurement errors</t>
    <phoneticPr fontId="5"/>
  </si>
  <si>
    <t>σc process errors</t>
    <phoneticPr fontId="5"/>
  </si>
  <si>
    <t>N Stock abundance</t>
    <phoneticPr fontId="5"/>
  </si>
  <si>
    <t>Ñ Estimated stock abundance</t>
    <phoneticPr fontId="5"/>
  </si>
  <si>
    <t>F fishing coefficient</t>
    <phoneticPr fontId="5"/>
  </si>
  <si>
    <t>C catch amount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</si>
</sst>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00000000"/>
    <numFmt numFmtId="178" formatCode="#,##0;\-#,##0;&quot;-&quot;"/>
  </numFmts>
  <fonts count="34" x14ac:knownFonts="1">
    <font>
      <sz val="11"/>
      <name val="ＭＳ Ｐゴシック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1"/>
      <color rgb="FF0061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i/>
      <sz val="12"/>
      <color rgb="FF000000"/>
      <name val="Times New Roman"/>
      <family val="1"/>
    </font>
    <font>
      <sz val="12"/>
      <color rgb="FF000000"/>
      <name val="Symbol"/>
      <family val="1"/>
      <charset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theme="1"/>
      <name val="Symbol"/>
      <family val="1"/>
      <charset val="2"/>
    </font>
    <font>
      <sz val="11"/>
      <color rgb="FFFF0000"/>
      <name val="游ゴシック"/>
      <family val="3"/>
      <charset val="128"/>
      <scheme val="minor"/>
    </font>
    <font>
      <sz val="10.5"/>
      <color rgb="FFFF000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178" fontId="11" fillId="0" borderId="0" applyFill="0" applyBorder="0" applyAlignment="0"/>
    <xf numFmtId="0" fontId="12" fillId="0" borderId="0"/>
    <xf numFmtId="38" fontId="13" fillId="2" borderId="0" applyNumberFormat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3" fillId="2" borderId="3" applyNumberFormat="0" applyBorder="0" applyAlignment="0" applyProtection="0"/>
    <xf numFmtId="0" fontId="16" fillId="0" borderId="4"/>
    <xf numFmtId="177" fontId="2" fillId="0" borderId="0"/>
    <xf numFmtId="0" fontId="17" fillId="0" borderId="0"/>
    <xf numFmtId="10" fontId="17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4" fillId="0" borderId="0"/>
    <xf numFmtId="0" fontId="18" fillId="7" borderId="0" applyNumberFormat="0" applyBorder="0" applyAlignment="0" applyProtection="0">
      <alignment vertical="center"/>
    </xf>
    <xf numFmtId="0" fontId="2" fillId="0" borderId="0"/>
    <xf numFmtId="0" fontId="24" fillId="0" borderId="0"/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6" fillId="0" borderId="0" xfId="0" applyFont="1"/>
    <xf numFmtId="0" fontId="0" fillId="3" borderId="0" xfId="0" applyFill="1"/>
    <xf numFmtId="0" fontId="0" fillId="4" borderId="0" xfId="0" applyFill="1"/>
    <xf numFmtId="0" fontId="2" fillId="0" borderId="0" xfId="0" applyFont="1" applyFill="1"/>
    <xf numFmtId="0" fontId="0" fillId="5" borderId="0" xfId="0" applyFill="1"/>
    <xf numFmtId="0" fontId="0" fillId="2" borderId="0" xfId="0" applyFill="1"/>
    <xf numFmtId="38" fontId="2" fillId="4" borderId="0" xfId="15" applyFill="1"/>
    <xf numFmtId="0" fontId="7" fillId="4" borderId="0" xfId="0" applyFont="1" applyFill="1"/>
    <xf numFmtId="9" fontId="2" fillId="5" borderId="0" xfId="13" applyFill="1"/>
    <xf numFmtId="0" fontId="6" fillId="4" borderId="0" xfId="0" applyFont="1" applyFill="1"/>
    <xf numFmtId="0" fontId="8" fillId="0" borderId="0" xfId="0" applyFont="1"/>
    <xf numFmtId="0" fontId="6" fillId="3" borderId="0" xfId="0" applyFont="1" applyFill="1"/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22" fillId="9" borderId="0" xfId="0" applyFont="1" applyFill="1" applyAlignment="1">
      <alignment horizontal="left" vertical="center"/>
    </xf>
    <xf numFmtId="0" fontId="20" fillId="9" borderId="0" xfId="0" applyFont="1" applyFill="1" applyAlignment="1">
      <alignment vertical="center"/>
    </xf>
    <xf numFmtId="0" fontId="3" fillId="0" borderId="0" xfId="14" applyAlignment="1" applyProtection="1">
      <alignment vertical="center"/>
    </xf>
    <xf numFmtId="0" fontId="23" fillId="0" borderId="0" xfId="0" applyFont="1" applyAlignment="1">
      <alignment vertical="center"/>
    </xf>
    <xf numFmtId="0" fontId="19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8" fillId="7" borderId="0" xfId="17">
      <alignment vertical="center"/>
    </xf>
    <xf numFmtId="0" fontId="0" fillId="11" borderId="0" xfId="0" applyFill="1" applyAlignment="1">
      <alignment vertical="center"/>
    </xf>
    <xf numFmtId="0" fontId="2" fillId="0" borderId="0" xfId="18"/>
    <xf numFmtId="0" fontId="6" fillId="0" borderId="0" xfId="18" applyFont="1"/>
    <xf numFmtId="0" fontId="25" fillId="0" borderId="0" xfId="19" applyFont="1"/>
    <xf numFmtId="0" fontId="26" fillId="0" borderId="0" xfId="20">
      <alignment vertical="center"/>
    </xf>
    <xf numFmtId="38" fontId="26" fillId="0" borderId="0" xfId="21" applyFont="1">
      <alignment vertical="center"/>
    </xf>
    <xf numFmtId="0" fontId="27" fillId="0" borderId="0" xfId="20" applyFont="1">
      <alignment vertical="center"/>
    </xf>
    <xf numFmtId="0" fontId="28" fillId="0" borderId="0" xfId="20" applyFont="1">
      <alignment vertical="center"/>
    </xf>
    <xf numFmtId="0" fontId="31" fillId="0" borderId="0" xfId="20" applyFont="1">
      <alignment vertical="center"/>
    </xf>
    <xf numFmtId="9" fontId="26" fillId="0" borderId="0" xfId="22" applyFont="1">
      <alignment vertical="center"/>
    </xf>
    <xf numFmtId="176" fontId="26" fillId="0" borderId="0" xfId="20" applyNumberFormat="1">
      <alignment vertical="center"/>
    </xf>
    <xf numFmtId="9" fontId="32" fillId="0" borderId="0" xfId="22" applyFont="1">
      <alignment vertical="center"/>
    </xf>
    <xf numFmtId="0" fontId="0" fillId="3" borderId="0" xfId="18" applyFont="1" applyFill="1"/>
    <xf numFmtId="0" fontId="0" fillId="4" borderId="0" xfId="18" applyFont="1" applyFill="1"/>
    <xf numFmtId="0" fontId="0" fillId="6" borderId="0" xfId="18" applyFont="1" applyFill="1"/>
    <xf numFmtId="0" fontId="0" fillId="5" borderId="0" xfId="18" applyFont="1" applyFill="1"/>
    <xf numFmtId="0" fontId="0" fillId="0" borderId="0" xfId="18" applyFont="1"/>
    <xf numFmtId="0" fontId="33" fillId="0" borderId="0" xfId="18" applyFont="1"/>
  </cellXfs>
  <cellStyles count="24">
    <cellStyle name="Calc Currency (0)" xfId="1" xr:uid="{00000000-0005-0000-0000-000000000000}"/>
    <cellStyle name="category" xfId="2" xr:uid="{00000000-0005-0000-0000-000001000000}"/>
    <cellStyle name="Grey" xfId="3" xr:uid="{00000000-0005-0000-0000-000002000000}"/>
    <cellStyle name="HEADER" xfId="4" xr:uid="{00000000-0005-0000-0000-000003000000}"/>
    <cellStyle name="Header1" xfId="5" xr:uid="{00000000-0005-0000-0000-000004000000}"/>
    <cellStyle name="Header2" xfId="6" xr:uid="{00000000-0005-0000-0000-000005000000}"/>
    <cellStyle name="Input [yellow]" xfId="7" xr:uid="{00000000-0005-0000-0000-000006000000}"/>
    <cellStyle name="Model" xfId="8" xr:uid="{00000000-0005-0000-0000-000007000000}"/>
    <cellStyle name="Normal - Style1" xfId="9" xr:uid="{00000000-0005-0000-0000-000008000000}"/>
    <cellStyle name="Normal_#18-Internet" xfId="10" xr:uid="{00000000-0005-0000-0000-000009000000}"/>
    <cellStyle name="Percent [2]" xfId="11" xr:uid="{00000000-0005-0000-0000-00000A000000}"/>
    <cellStyle name="subhead" xfId="12" xr:uid="{00000000-0005-0000-0000-00000B000000}"/>
    <cellStyle name="パーセント" xfId="13" builtinId="5"/>
    <cellStyle name="パーセント 2 2" xfId="22" xr:uid="{00000000-0005-0000-0000-00000D000000}"/>
    <cellStyle name="ハイパーリンク" xfId="14" builtinId="8"/>
    <cellStyle name="桁区切り" xfId="15" builtinId="6"/>
    <cellStyle name="桁区切り 2 2" xfId="21" xr:uid="{00000000-0005-0000-0000-000010000000}"/>
    <cellStyle name="標準" xfId="0" builtinId="0"/>
    <cellStyle name="標準 2" xfId="18" xr:uid="{00000000-0005-0000-0000-000012000000}"/>
    <cellStyle name="標準 2 2" xfId="20" xr:uid="{00000000-0005-0000-0000-000013000000}"/>
    <cellStyle name="標準 3" xfId="23" xr:uid="{91F44026-723D-4DCB-9A67-8E106B580FA6}"/>
    <cellStyle name="標準_Sheet1" xfId="19" xr:uid="{00000000-0005-0000-0000-000014000000}"/>
    <cellStyle name="未定義" xfId="16" xr:uid="{00000000-0005-0000-0000-000015000000}"/>
    <cellStyle name="良い" xfId="17" builtinId="26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28955532574973"/>
          <c:y val="4.4067796610169491E-2"/>
          <c:w val="0.67735263702171666"/>
          <c:h val="0.7661016949152542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'Fig.7-4'!$A$6:$A$75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'Fig.7-4'!$B$6:$B$75</c:f>
              <c:numCache>
                <c:formatCode>General</c:formatCode>
                <c:ptCount val="70"/>
                <c:pt idx="0">
                  <c:v>500</c:v>
                </c:pt>
                <c:pt idx="1">
                  <c:v>745.03702143826581</c:v>
                </c:pt>
                <c:pt idx="2">
                  <c:v>833.51090176603202</c:v>
                </c:pt>
                <c:pt idx="3">
                  <c:v>779.82065198847067</c:v>
                </c:pt>
                <c:pt idx="4">
                  <c:v>731.9473508162979</c:v>
                </c:pt>
                <c:pt idx="5">
                  <c:v>759.74183923309306</c:v>
                </c:pt>
                <c:pt idx="6">
                  <c:v>784.20665708639478</c:v>
                </c:pt>
                <c:pt idx="7">
                  <c:v>836.0769012650311</c:v>
                </c:pt>
                <c:pt idx="8">
                  <c:v>813.74129239699073</c:v>
                </c:pt>
                <c:pt idx="9">
                  <c:v>734.78649604290706</c:v>
                </c:pt>
                <c:pt idx="10">
                  <c:v>625.82820078403233</c:v>
                </c:pt>
                <c:pt idx="11">
                  <c:v>536.04806815614108</c:v>
                </c:pt>
                <c:pt idx="12">
                  <c:v>555.8428150590928</c:v>
                </c:pt>
                <c:pt idx="13">
                  <c:v>472.29360570678352</c:v>
                </c:pt>
                <c:pt idx="14">
                  <c:v>425.88775682442161</c:v>
                </c:pt>
                <c:pt idx="15">
                  <c:v>536.96598960437609</c:v>
                </c:pt>
                <c:pt idx="16">
                  <c:v>479.33556671080567</c:v>
                </c:pt>
                <c:pt idx="17">
                  <c:v>424.71864780083399</c:v>
                </c:pt>
                <c:pt idx="18">
                  <c:v>391.78157122548595</c:v>
                </c:pt>
                <c:pt idx="19">
                  <c:v>452.47432878633975</c:v>
                </c:pt>
                <c:pt idx="20">
                  <c:v>500.54967370952807</c:v>
                </c:pt>
                <c:pt idx="21">
                  <c:v>646.6968015124728</c:v>
                </c:pt>
                <c:pt idx="22">
                  <c:v>687.88530435888731</c:v>
                </c:pt>
                <c:pt idx="23">
                  <c:v>645.08750375380077</c:v>
                </c:pt>
                <c:pt idx="24">
                  <c:v>644.29042361036056</c:v>
                </c:pt>
                <c:pt idx="25">
                  <c:v>566.0432792960728</c:v>
                </c:pt>
                <c:pt idx="26">
                  <c:v>561.68426785011445</c:v>
                </c:pt>
                <c:pt idx="27">
                  <c:v>503.97673876800883</c:v>
                </c:pt>
                <c:pt idx="28">
                  <c:v>582.15470768849843</c:v>
                </c:pt>
                <c:pt idx="29">
                  <c:v>598.54538432630602</c:v>
                </c:pt>
                <c:pt idx="30">
                  <c:v>577.97356435247514</c:v>
                </c:pt>
                <c:pt idx="31">
                  <c:v>691.71173907384525</c:v>
                </c:pt>
                <c:pt idx="32">
                  <c:v>659.92347739440527</c:v>
                </c:pt>
                <c:pt idx="33">
                  <c:v>685.96292939309978</c:v>
                </c:pt>
                <c:pt idx="34">
                  <c:v>596.8447649493537</c:v>
                </c:pt>
                <c:pt idx="35">
                  <c:v>563.11476249623342</c:v>
                </c:pt>
                <c:pt idx="36">
                  <c:v>535.49454888029265</c:v>
                </c:pt>
                <c:pt idx="37">
                  <c:v>577.13143728631053</c:v>
                </c:pt>
                <c:pt idx="38">
                  <c:v>587.14811618020656</c:v>
                </c:pt>
                <c:pt idx="39">
                  <c:v>567.71507673178542</c:v>
                </c:pt>
                <c:pt idx="40">
                  <c:v>538.11273027310381</c:v>
                </c:pt>
                <c:pt idx="41">
                  <c:v>553.77680086245414</c:v>
                </c:pt>
                <c:pt idx="42">
                  <c:v>520.54312088986944</c:v>
                </c:pt>
                <c:pt idx="43">
                  <c:v>584.46906075621769</c:v>
                </c:pt>
                <c:pt idx="44">
                  <c:v>564.9759421507805</c:v>
                </c:pt>
                <c:pt idx="45">
                  <c:v>591.08845248834416</c:v>
                </c:pt>
                <c:pt idx="46">
                  <c:v>535.40976950991774</c:v>
                </c:pt>
                <c:pt idx="47">
                  <c:v>530.02025683538886</c:v>
                </c:pt>
                <c:pt idx="48">
                  <c:v>517.2030719843516</c:v>
                </c:pt>
                <c:pt idx="49">
                  <c:v>546.48587275932766</c:v>
                </c:pt>
                <c:pt idx="50">
                  <c:v>478.56363482560181</c:v>
                </c:pt>
                <c:pt idx="51">
                  <c:v>580.65669467696443</c:v>
                </c:pt>
                <c:pt idx="52">
                  <c:v>673.49260173406356</c:v>
                </c:pt>
                <c:pt idx="53">
                  <c:v>709.42846022170772</c:v>
                </c:pt>
                <c:pt idx="54">
                  <c:v>689.10722631629221</c:v>
                </c:pt>
                <c:pt idx="55">
                  <c:v>617.99928143400302</c:v>
                </c:pt>
                <c:pt idx="56">
                  <c:v>571.53423760888415</c:v>
                </c:pt>
                <c:pt idx="57">
                  <c:v>501.78940050405646</c:v>
                </c:pt>
                <c:pt idx="58">
                  <c:v>520.1176904913458</c:v>
                </c:pt>
                <c:pt idx="59">
                  <c:v>650.79242764036246</c:v>
                </c:pt>
                <c:pt idx="60">
                  <c:v>682.56339688625394</c:v>
                </c:pt>
                <c:pt idx="61">
                  <c:v>645.33133543578549</c:v>
                </c:pt>
                <c:pt idx="62">
                  <c:v>550.66261333841578</c:v>
                </c:pt>
                <c:pt idx="63">
                  <c:v>555.82186764967923</c:v>
                </c:pt>
                <c:pt idx="64">
                  <c:v>478.35660882457279</c:v>
                </c:pt>
                <c:pt idx="65">
                  <c:v>470.94181168475222</c:v>
                </c:pt>
                <c:pt idx="66">
                  <c:v>472.07024936490933</c:v>
                </c:pt>
                <c:pt idx="67">
                  <c:v>467.24087653763178</c:v>
                </c:pt>
                <c:pt idx="68">
                  <c:v>487.1510461150865</c:v>
                </c:pt>
                <c:pt idx="69">
                  <c:v>456.04520153744107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E-4D4D-983C-CA2EABCD97DC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'Fig.7-4'!$A$6:$A$75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'Fig.7-4'!$E$6:$E$75</c:f>
              <c:numCache>
                <c:formatCode>General</c:formatCode>
                <c:ptCount val="70"/>
                <c:pt idx="0">
                  <c:v>164.60444687902631</c:v>
                </c:pt>
                <c:pt idx="1">
                  <c:v>212.72042368448061</c:v>
                </c:pt>
                <c:pt idx="2">
                  <c:v>259.96800352211557</c:v>
                </c:pt>
                <c:pt idx="3">
                  <c:v>218.4379836707468</c:v>
                </c:pt>
                <c:pt idx="4">
                  <c:v>230.5953958891653</c:v>
                </c:pt>
                <c:pt idx="5">
                  <c:v>247.6157261718846</c:v>
                </c:pt>
                <c:pt idx="6">
                  <c:v>222.01841469556999</c:v>
                </c:pt>
                <c:pt idx="7">
                  <c:v>243.37071580751609</c:v>
                </c:pt>
                <c:pt idx="8">
                  <c:v>230.78457445717908</c:v>
                </c:pt>
                <c:pt idx="9">
                  <c:v>200.79740175569131</c:v>
                </c:pt>
                <c:pt idx="10">
                  <c:v>194.38583845362484</c:v>
                </c:pt>
                <c:pt idx="11">
                  <c:v>139.25881619340572</c:v>
                </c:pt>
                <c:pt idx="12">
                  <c:v>165.12625168912811</c:v>
                </c:pt>
                <c:pt idx="13">
                  <c:v>137.44364050257283</c:v>
                </c:pt>
                <c:pt idx="14">
                  <c:v>46.50539149100193</c:v>
                </c:pt>
                <c:pt idx="15">
                  <c:v>159.19372277620769</c:v>
                </c:pt>
                <c:pt idx="16">
                  <c:v>109.60907819786816</c:v>
                </c:pt>
                <c:pt idx="17">
                  <c:v>59.874758197525345</c:v>
                </c:pt>
                <c:pt idx="18">
                  <c:v>42.601267457141049</c:v>
                </c:pt>
                <c:pt idx="19">
                  <c:v>93.800748603518613</c:v>
                </c:pt>
                <c:pt idx="20">
                  <c:v>64.883880249881173</c:v>
                </c:pt>
                <c:pt idx="21">
                  <c:v>191.46469859423371</c:v>
                </c:pt>
                <c:pt idx="22">
                  <c:v>201.30420244769149</c:v>
                </c:pt>
                <c:pt idx="23">
                  <c:v>212.84012227114769</c:v>
                </c:pt>
                <c:pt idx="24">
                  <c:v>202.88160370199117</c:v>
                </c:pt>
                <c:pt idx="25">
                  <c:v>147.40861432524932</c:v>
                </c:pt>
                <c:pt idx="26">
                  <c:v>127.02255185610966</c:v>
                </c:pt>
                <c:pt idx="27">
                  <c:v>69.846462833865786</c:v>
                </c:pt>
                <c:pt idx="28">
                  <c:v>104.30913915009965</c:v>
                </c:pt>
                <c:pt idx="29">
                  <c:v>189.74707070427692</c:v>
                </c:pt>
                <c:pt idx="30">
                  <c:v>88.979739056941511</c:v>
                </c:pt>
                <c:pt idx="31">
                  <c:v>178.03744683506022</c:v>
                </c:pt>
                <c:pt idx="32">
                  <c:v>147.86248006146729</c:v>
                </c:pt>
                <c:pt idx="33">
                  <c:v>218.04582602942457</c:v>
                </c:pt>
                <c:pt idx="34">
                  <c:v>101.32521131241272</c:v>
                </c:pt>
                <c:pt idx="35">
                  <c:v>116.35573471032995</c:v>
                </c:pt>
                <c:pt idx="36">
                  <c:v>132.05752911986522</c:v>
                </c:pt>
                <c:pt idx="37">
                  <c:v>173.72573280372302</c:v>
                </c:pt>
                <c:pt idx="38">
                  <c:v>120.38141180725523</c:v>
                </c:pt>
                <c:pt idx="39">
                  <c:v>107.17726849807106</c:v>
                </c:pt>
                <c:pt idx="40">
                  <c:v>150.49621383572381</c:v>
                </c:pt>
                <c:pt idx="41">
                  <c:v>155.48796655724172</c:v>
                </c:pt>
                <c:pt idx="42">
                  <c:v>73.776465642770063</c:v>
                </c:pt>
                <c:pt idx="43">
                  <c:v>128.44158369385769</c:v>
                </c:pt>
                <c:pt idx="44">
                  <c:v>87.110304925807768</c:v>
                </c:pt>
                <c:pt idx="45">
                  <c:v>143.15407422862822</c:v>
                </c:pt>
                <c:pt idx="46">
                  <c:v>77.187623773128621</c:v>
                </c:pt>
                <c:pt idx="47">
                  <c:v>103.89623174099457</c:v>
                </c:pt>
                <c:pt idx="48">
                  <c:v>115.09904005008873</c:v>
                </c:pt>
                <c:pt idx="49">
                  <c:v>157.38966872763842</c:v>
                </c:pt>
                <c:pt idx="50">
                  <c:v>48.28983853090007</c:v>
                </c:pt>
                <c:pt idx="51">
                  <c:v>138.36269168820724</c:v>
                </c:pt>
                <c:pt idx="52">
                  <c:v>220.15478270889463</c:v>
                </c:pt>
                <c:pt idx="53">
                  <c:v>230.23116095518793</c:v>
                </c:pt>
                <c:pt idx="54">
                  <c:v>210.89899726543254</c:v>
                </c:pt>
                <c:pt idx="55">
                  <c:v>179.77455661195526</c:v>
                </c:pt>
                <c:pt idx="56">
                  <c:v>167.7928329837234</c:v>
                </c:pt>
                <c:pt idx="57">
                  <c:v>159.22093228101357</c:v>
                </c:pt>
                <c:pt idx="58">
                  <c:v>118.88899380401736</c:v>
                </c:pt>
                <c:pt idx="59">
                  <c:v>177.93020896385914</c:v>
                </c:pt>
                <c:pt idx="60">
                  <c:v>223.55102924403229</c:v>
                </c:pt>
                <c:pt idx="61">
                  <c:v>201.05012118745219</c:v>
                </c:pt>
                <c:pt idx="62">
                  <c:v>81.636191300918995</c:v>
                </c:pt>
                <c:pt idx="63">
                  <c:v>134.94739130920613</c:v>
                </c:pt>
                <c:pt idx="64">
                  <c:v>145.31613648529799</c:v>
                </c:pt>
                <c:pt idx="65">
                  <c:v>140.59192188408036</c:v>
                </c:pt>
                <c:pt idx="66">
                  <c:v>100.08648830752797</c:v>
                </c:pt>
                <c:pt idx="67">
                  <c:v>93.219518693432377</c:v>
                </c:pt>
                <c:pt idx="68">
                  <c:v>124.72352966017215</c:v>
                </c:pt>
                <c:pt idx="69">
                  <c:v>66.94420401918606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AE-4D4D-983C-CA2EABCD9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249071"/>
        <c:axId val="1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'Fig.7-4'!$A$6:$A$75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'Fig.7-4'!$D$6:$D$75</c:f>
              <c:numCache>
                <c:formatCode>General</c:formatCode>
                <c:ptCount val="70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0.28000979980818674</c:v>
                </c:pt>
                <c:pt idx="10">
                  <c:v>0.3</c:v>
                </c:pt>
                <c:pt idx="11">
                  <c:v>0.24955455860078246</c:v>
                </c:pt>
                <c:pt idx="12">
                  <c:v>0.3</c:v>
                </c:pt>
                <c:pt idx="13">
                  <c:v>0.27016824537644385</c:v>
                </c:pt>
                <c:pt idx="14">
                  <c:v>0.11466950002776607</c:v>
                </c:pt>
                <c:pt idx="15">
                  <c:v>0.3</c:v>
                </c:pt>
                <c:pt idx="16">
                  <c:v>0.23790122498278965</c:v>
                </c:pt>
                <c:pt idx="17">
                  <c:v>0.13790071263955236</c:v>
                </c:pt>
                <c:pt idx="18">
                  <c:v>0.11859404439994251</c:v>
                </c:pt>
                <c:pt idx="19">
                  <c:v>0.19796976879135628</c:v>
                </c:pt>
                <c:pt idx="20">
                  <c:v>0.13611357078897784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0.27661947123150993</c:v>
                </c:pt>
                <c:pt idx="26">
                  <c:v>0.24945764989767855</c:v>
                </c:pt>
                <c:pt idx="27">
                  <c:v>0.15055690339460617</c:v>
                </c:pt>
                <c:pt idx="28">
                  <c:v>0.17226018800067075</c:v>
                </c:pt>
                <c:pt idx="29">
                  <c:v>0.3</c:v>
                </c:pt>
                <c:pt idx="30">
                  <c:v>0.1642616794839977</c:v>
                </c:pt>
                <c:pt idx="31">
                  <c:v>0.25078901793917407</c:v>
                </c:pt>
                <c:pt idx="32">
                  <c:v>0.21830126567650066</c:v>
                </c:pt>
                <c:pt idx="33">
                  <c:v>0.3</c:v>
                </c:pt>
                <c:pt idx="34">
                  <c:v>0.17894630297632322</c:v>
                </c:pt>
                <c:pt idx="35">
                  <c:v>0.20530073056726755</c:v>
                </c:pt>
                <c:pt idx="36">
                  <c:v>0.26143650121091094</c:v>
                </c:pt>
                <c:pt idx="37">
                  <c:v>0.3</c:v>
                </c:pt>
                <c:pt idx="38">
                  <c:v>0.22678879624139345</c:v>
                </c:pt>
                <c:pt idx="39">
                  <c:v>0.20241585915343982</c:v>
                </c:pt>
                <c:pt idx="40">
                  <c:v>0.29289746119254867</c:v>
                </c:pt>
                <c:pt idx="41">
                  <c:v>0.25946658706876563</c:v>
                </c:pt>
                <c:pt idx="42">
                  <c:v>0.15320392864566423</c:v>
                </c:pt>
                <c:pt idx="43">
                  <c:v>0.24306545353913658</c:v>
                </c:pt>
                <c:pt idx="44">
                  <c:v>0.15455631597737518</c:v>
                </c:pt>
                <c:pt idx="45">
                  <c:v>0.25106078767650697</c:v>
                </c:pt>
                <c:pt idx="46">
                  <c:v>0.14679459119856464</c:v>
                </c:pt>
                <c:pt idx="47">
                  <c:v>0.21504040631654348</c:v>
                </c:pt>
                <c:pt idx="48">
                  <c:v>0.22133486655162926</c:v>
                </c:pt>
                <c:pt idx="49">
                  <c:v>0.3</c:v>
                </c:pt>
                <c:pt idx="50">
                  <c:v>0.10676939175041002</c:v>
                </c:pt>
                <c:pt idx="51">
                  <c:v>0.22969756198186114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0.2941299979071586</c:v>
                </c:pt>
                <c:pt idx="58">
                  <c:v>0.22632897859993062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0.14277535960347848</c:v>
                </c:pt>
                <c:pt idx="63">
                  <c:v>0.2660711190773562</c:v>
                </c:pt>
                <c:pt idx="64">
                  <c:v>0.27962650411498868</c:v>
                </c:pt>
                <c:pt idx="65">
                  <c:v>0.29647137825517089</c:v>
                </c:pt>
                <c:pt idx="66">
                  <c:v>0.2188076031963789</c:v>
                </c:pt>
                <c:pt idx="67">
                  <c:v>0.20574143401460879</c:v>
                </c:pt>
                <c:pt idx="68">
                  <c:v>0.23678207704012619</c:v>
                </c:pt>
                <c:pt idx="69">
                  <c:v>0.14575181990554684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AE-4D4D-983C-CA2EABCD9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601249071"/>
        <c:scaling>
          <c:orientation val="minMax"/>
          <c:max val="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Year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7466390899689764"/>
              <c:y val="0.91186440677966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altLang="ja-JP"/>
                  <a:t>Stock,</a:t>
                </a:r>
                <a:r>
                  <a:rPr lang="en-US" altLang="ja-JP" baseline="0"/>
                  <a:t> Catch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2.0682523267838678E-3"/>
              <c:y val="0.16949152542372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01249071"/>
        <c:crosses val="autoZero"/>
        <c:crossBetween val="midCat"/>
        <c:majorUnit val="500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altLang="ja-JP"/>
                  <a:t>Fishing</a:t>
                </a:r>
                <a:r>
                  <a:rPr lang="en-US" altLang="ja-JP" baseline="0"/>
                  <a:t> coefficient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3278179937952432"/>
              <c:y val="0.276271186440677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435367114788"/>
          <c:y val="6.9491525423728814E-2"/>
          <c:w val="0.8024819027921406"/>
          <c:h val="0.74915254237288131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'Fig.7-4'!$H$2:$K$2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600</c:v>
                </c:pt>
                <c:pt idx="3">
                  <c:v>2000</c:v>
                </c:pt>
              </c:numCache>
            </c:numRef>
          </c:xVal>
          <c:yVal>
            <c:numRef>
              <c:f>'Fig.7-4'!$H$4:$K$4</c:f>
              <c:numCache>
                <c:formatCode>General</c:formatCode>
                <c:ptCount val="4"/>
                <c:pt idx="0">
                  <c:v>0</c:v>
                </c:pt>
                <c:pt idx="1">
                  <c:v>8.0000000000000016E-2</c:v>
                </c:pt>
                <c:pt idx="2">
                  <c:v>0.24</c:v>
                </c:pt>
                <c:pt idx="3">
                  <c:v>0.24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3B-4569-9A32-CD3477F54023}"/>
            </c:ext>
          </c:extLst>
        </c:ser>
        <c:ser>
          <c:idx val="0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'Fig.7-4'!$H$2:$K$2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600</c:v>
                </c:pt>
                <c:pt idx="3">
                  <c:v>2000</c:v>
                </c:pt>
              </c:numCache>
            </c:numRef>
          </c:xVal>
          <c:yVal>
            <c:numRef>
              <c:f>'Fig.7-4'!$H$3:$K$3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3B-4569-9A32-CD3477F5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567871"/>
        <c:axId val="1"/>
      </c:scatterChart>
      <c:valAx>
        <c:axId val="1334567871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US" altLang="ja-JP"/>
                  <a:t>Estimated stock abundance Ñ</a:t>
                </a:r>
              </a:p>
            </c:rich>
          </c:tx>
          <c:layout>
            <c:manualLayout>
              <c:xMode val="edge"/>
              <c:yMode val="edge"/>
              <c:x val="0.36018613298337709"/>
              <c:y val="0.90185185185185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crossBetween val="midCat"/>
        <c:majorUnit val="500"/>
      </c:valAx>
      <c:valAx>
        <c:axId val="1"/>
        <c:scaling>
          <c:orientation val="minMax"/>
          <c:max val="0.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altLang="ja-JP"/>
                  <a:t>Fishing coefficient F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0341261633919339E-3"/>
              <c:y val="0.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34567871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>
              <a:defRPr sz="1600"/>
            </a:pPr>
            <a:r>
              <a:rPr lang="en-GB" altLang="ja-JP" sz="1600"/>
              <a:t>Almost negative correlation between population</a:t>
            </a:r>
            <a:r>
              <a:rPr lang="en-GB" altLang="ja-JP" sz="1600" baseline="0"/>
              <a:t> size in </a:t>
            </a:r>
            <a:r>
              <a:rPr lang="en-GB" altLang="ja-JP" sz="1600"/>
              <a:t>column C and the recruitment rate in column D</a:t>
            </a:r>
            <a:endParaRPr lang="ja-JP" altLang="en-US" sz="1600"/>
          </a:p>
        </c:rich>
      </c:tx>
      <c:layout>
        <c:manualLayout>
          <c:xMode val="edge"/>
          <c:yMode val="edge"/>
          <c:x val="5.4962670609101996E-2"/>
          <c:y val="0.864029104138244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666003746725293E-2"/>
          <c:y val="0.12775855946876932"/>
          <c:w val="0.86082414698162735"/>
          <c:h val="0.89719889180519163"/>
        </c:manualLayout>
      </c:layout>
      <c:scatterChart>
        <c:scatterStyle val="lineMarker"/>
        <c:varyColors val="0"/>
        <c:ser>
          <c:idx val="0"/>
          <c:order val="0"/>
          <c:spPr>
            <a:ln w="6350"/>
          </c:spPr>
          <c:marker>
            <c:symbol val="diamond"/>
            <c:size val="5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1.2719223941721952E-2"/>
                  <c:y val="-0.34686961200979582"/>
                </c:manualLayout>
              </c:layout>
              <c:numFmt formatCode="General" sourceLinked="0"/>
            </c:trendlineLbl>
          </c:trendline>
          <c:xVal>
            <c:numLit>
              <c:formatCode>General</c:formatCode>
              <c:ptCount val="200"/>
              <c:pt idx="0">
                <c:v>4.6051701859880918</c:v>
              </c:pt>
              <c:pt idx="1">
                <c:v>3.7843920754038782</c:v>
              </c:pt>
              <c:pt idx="2">
                <c:v>2.867435220958749</c:v>
              </c:pt>
              <c:pt idx="3">
                <c:v>3.2373712193796544</c:v>
              </c:pt>
              <c:pt idx="4">
                <c:v>3.2021255945580211</c:v>
              </c:pt>
              <c:pt idx="5">
                <c:v>2.6778916462316511</c:v>
              </c:pt>
              <c:pt idx="6">
                <c:v>2.9246804698133109</c:v>
              </c:pt>
              <c:pt idx="7">
                <c:v>2.2826817538096882</c:v>
              </c:pt>
              <c:pt idx="8">
                <c:v>1.820989434213534</c:v>
              </c:pt>
              <c:pt idx="9">
                <c:v>1.4763583611225271</c:v>
              </c:pt>
              <c:pt idx="10">
                <c:v>1.0575931889462558</c:v>
              </c:pt>
              <c:pt idx="11">
                <c:v>1.3790815521130027</c:v>
              </c:pt>
              <c:pt idx="12">
                <c:v>1.0596465533147685</c:v>
              </c:pt>
              <c:pt idx="13">
                <c:v>1.0857306890969451</c:v>
              </c:pt>
              <c:pt idx="14">
                <c:v>1.6585412912433788</c:v>
              </c:pt>
              <c:pt idx="15">
                <c:v>1.0927238418848255</c:v>
              </c:pt>
              <c:pt idx="16">
                <c:v>1.3510366912389413</c:v>
              </c:pt>
              <c:pt idx="17">
                <c:v>0.71380527960273699</c:v>
              </c:pt>
              <c:pt idx="18">
                <c:v>0.22496047996652546</c:v>
              </c:pt>
              <c:pt idx="19">
                <c:v>-0.68640357942336505</c:v>
              </c:pt>
              <c:pt idx="20">
                <c:v>-4.7201851967913711E-2</c:v>
              </c:pt>
              <c:pt idx="21">
                <c:v>-0.49542043120689128</c:v>
              </c:pt>
              <c:pt idx="22">
                <c:v>0.5499618414161549</c:v>
              </c:pt>
              <c:pt idx="23">
                <c:v>0.73609253667375985</c:v>
              </c:pt>
              <c:pt idx="24">
                <c:v>0.31055203232304107</c:v>
              </c:pt>
              <c:pt idx="25">
                <c:v>1.0269897759625071</c:v>
              </c:pt>
              <c:pt idx="26">
                <c:v>0.75372964079986171</c:v>
              </c:pt>
              <c:pt idx="27">
                <c:v>0.54815169496143423</c:v>
              </c:pt>
              <c:pt idx="28">
                <c:v>0.9822231546850575</c:v>
              </c:pt>
              <c:pt idx="29">
                <c:v>1.3856339683150454</c:v>
              </c:pt>
              <c:pt idx="30">
                <c:v>1.4024351663895489</c:v>
              </c:pt>
              <c:pt idx="31">
                <c:v>1.5970331759283645</c:v>
              </c:pt>
              <c:pt idx="32">
                <c:v>0.93851208020104493</c:v>
              </c:pt>
              <c:pt idx="33">
                <c:v>0.9431872940823669</c:v>
              </c:pt>
              <c:pt idx="34">
                <c:v>0.93508484566768757</c:v>
              </c:pt>
              <c:pt idx="35">
                <c:v>0.2105098985486541</c:v>
              </c:pt>
              <c:pt idx="36">
                <c:v>0.50906708353447783</c:v>
              </c:pt>
              <c:pt idx="37">
                <c:v>0.31985210824296406</c:v>
              </c:pt>
              <c:pt idx="38">
                <c:v>0.48229231125526956</c:v>
              </c:pt>
              <c:pt idx="39">
                <c:v>0.90940533959022418</c:v>
              </c:pt>
              <c:pt idx="40">
                <c:v>0.86027611975182439</c:v>
              </c:pt>
              <c:pt idx="41">
                <c:v>1.0968772024683369</c:v>
              </c:pt>
              <c:pt idx="42">
                <c:v>1.2311408948282583</c:v>
              </c:pt>
              <c:pt idx="43">
                <c:v>1.543815392395715</c:v>
              </c:pt>
              <c:pt idx="44">
                <c:v>2.0149627450374137</c:v>
              </c:pt>
              <c:pt idx="45">
                <c:v>2.0350422873475336</c:v>
              </c:pt>
              <c:pt idx="46">
                <c:v>2.3876113597390418</c:v>
              </c:pt>
              <c:pt idx="47">
                <c:v>2.5177650215300451</c:v>
              </c:pt>
              <c:pt idx="48">
                <c:v>1.5575026614167005</c:v>
              </c:pt>
              <c:pt idx="49">
                <c:v>0.69456419859558505</c:v>
              </c:pt>
              <c:pt idx="50">
                <c:v>0.34305064239068483</c:v>
              </c:pt>
              <c:pt idx="51">
                <c:v>-0.20401649114216613</c:v>
              </c:pt>
              <c:pt idx="52">
                <c:v>-0.25733959977651732</c:v>
              </c:pt>
              <c:pt idx="53">
                <c:v>0.15219314379786891</c:v>
              </c:pt>
              <c:pt idx="54">
                <c:v>6.9854600614743106E-2</c:v>
              </c:pt>
              <c:pt idx="55">
                <c:v>0.21293444374924214</c:v>
              </c:pt>
              <c:pt idx="56">
                <c:v>1.7236392456845326</c:v>
              </c:pt>
              <c:pt idx="57">
                <c:v>2.1832391307936083</c:v>
              </c:pt>
              <c:pt idx="58">
                <c:v>1.68627453966256</c:v>
              </c:pt>
              <c:pt idx="59">
                <c:v>1.7333052390817842</c:v>
              </c:pt>
              <c:pt idx="60">
                <c:v>1.2491655412539346</c:v>
              </c:pt>
              <c:pt idx="61">
                <c:v>1.1874566662415875</c:v>
              </c:pt>
              <c:pt idx="62">
                <c:v>1.3019843821289703</c:v>
              </c:pt>
              <c:pt idx="63">
                <c:v>2.3815229825147641</c:v>
              </c:pt>
              <c:pt idx="64">
                <c:v>2.4532890736899011</c:v>
              </c:pt>
              <c:pt idx="65">
                <c:v>2.2016592492656248</c:v>
              </c:pt>
              <c:pt idx="66">
                <c:v>1.2248646864139157</c:v>
              </c:pt>
              <c:pt idx="67">
                <c:v>1.1653402127612453</c:v>
              </c:pt>
              <c:pt idx="68">
                <c:v>-5.6240097231197161E-4</c:v>
              </c:pt>
              <c:pt idx="69">
                <c:v>1.3280324059494966</c:v>
              </c:pt>
              <c:pt idx="70">
                <c:v>0.93720380610656506</c:v>
              </c:pt>
              <c:pt idx="71">
                <c:v>0.37784013101577552</c:v>
              </c:pt>
              <c:pt idx="72">
                <c:v>1.2163072217383832</c:v>
              </c:pt>
              <c:pt idx="73">
                <c:v>0.94520766940900403</c:v>
              </c:pt>
              <c:pt idx="74">
                <c:v>1.1040064661524991</c:v>
              </c:pt>
              <c:pt idx="75">
                <c:v>2.1870828400392179</c:v>
              </c:pt>
              <c:pt idx="76">
                <c:v>2.8142943305911681</c:v>
              </c:pt>
              <c:pt idx="77">
                <c:v>2.4594680318462077</c:v>
              </c:pt>
              <c:pt idx="78">
                <c:v>2.2477099226760471</c:v>
              </c:pt>
              <c:pt idx="79">
                <c:v>2.6302139882953304</c:v>
              </c:pt>
              <c:pt idx="80">
                <c:v>2.1529914389757883</c:v>
              </c:pt>
              <c:pt idx="81">
                <c:v>1.6560803680826153</c:v>
              </c:pt>
              <c:pt idx="82">
                <c:v>1.5791351642426426</c:v>
              </c:pt>
              <c:pt idx="83">
                <c:v>2.1102141623813577</c:v>
              </c:pt>
              <c:pt idx="84">
                <c:v>1.7061508888677324</c:v>
              </c:pt>
              <c:pt idx="85">
                <c:v>0.52924374891826376</c:v>
              </c:pt>
              <c:pt idx="86">
                <c:v>1.2723654128431274</c:v>
              </c:pt>
              <c:pt idx="87">
                <c:v>1.4684006604848745</c:v>
              </c:pt>
              <c:pt idx="88">
                <c:v>1.0784214745839129</c:v>
              </c:pt>
              <c:pt idx="89">
                <c:v>0.50866588532988388</c:v>
              </c:pt>
              <c:pt idx="90">
                <c:v>-9.0978403096309002E-2</c:v>
              </c:pt>
              <c:pt idx="91">
                <c:v>0.29001894219356866</c:v>
              </c:pt>
              <c:pt idx="92">
                <c:v>0.68583237654251694</c:v>
              </c:pt>
              <c:pt idx="93">
                <c:v>0.94312665777539761</c:v>
              </c:pt>
              <c:pt idx="94">
                <c:v>1.7425569906318485</c:v>
              </c:pt>
              <c:pt idx="95">
                <c:v>2.0260373267615437</c:v>
              </c:pt>
              <c:pt idx="96">
                <c:v>2.1979422006996798</c:v>
              </c:pt>
              <c:pt idx="97">
                <c:v>2.2112871651017887</c:v>
              </c:pt>
              <c:pt idx="98">
                <c:v>2.1929806035175359</c:v>
              </c:pt>
              <c:pt idx="99">
                <c:v>2.2332676093783421</c:v>
              </c:pt>
              <c:pt idx="100">
                <c:v>1.7806344993744032</c:v>
              </c:pt>
              <c:pt idx="101">
                <c:v>1.6744179220087259</c:v>
              </c:pt>
              <c:pt idx="102">
                <c:v>0.60419327173785309</c:v>
              </c:pt>
              <c:pt idx="103">
                <c:v>0.55984408715597644</c:v>
              </c:pt>
              <c:pt idx="104">
                <c:v>1.029030702970906</c:v>
              </c:pt>
              <c:pt idx="105">
                <c:v>1.4152164659746704</c:v>
              </c:pt>
              <c:pt idx="106">
                <c:v>0.67831359801712676</c:v>
              </c:pt>
              <c:pt idx="107">
                <c:v>-6.1960222165533319E-2</c:v>
              </c:pt>
              <c:pt idx="108">
                <c:v>-7.788812520087858E-2</c:v>
              </c:pt>
              <c:pt idx="109">
                <c:v>0.6605834128844783</c:v>
              </c:pt>
              <c:pt idx="110">
                <c:v>0.51499439614171394</c:v>
              </c:pt>
              <c:pt idx="111">
                <c:v>0.42481540088801795</c:v>
              </c:pt>
              <c:pt idx="112">
                <c:v>-0.19316171230154333</c:v>
              </c:pt>
              <c:pt idx="113">
                <c:v>0.24872368420158014</c:v>
              </c:pt>
              <c:pt idx="114">
                <c:v>0.51126640471133344</c:v>
              </c:pt>
              <c:pt idx="115">
                <c:v>1.0297204242861508</c:v>
              </c:pt>
              <c:pt idx="116">
                <c:v>1.7573314281862338</c:v>
              </c:pt>
              <c:pt idx="117">
                <c:v>2.3576939432320474</c:v>
              </c:pt>
              <c:pt idx="118">
                <c:v>2.1235446119796095</c:v>
              </c:pt>
              <c:pt idx="119">
                <c:v>1.511421427800631</c:v>
              </c:pt>
              <c:pt idx="120">
                <c:v>3.1031585257826388</c:v>
              </c:pt>
              <c:pt idx="121">
                <c:v>1.8089064573990088</c:v>
              </c:pt>
              <c:pt idx="122">
                <c:v>1.6983413548618969</c:v>
              </c:pt>
              <c:pt idx="123">
                <c:v>1.8353877099430704</c:v>
              </c:pt>
              <c:pt idx="124">
                <c:v>1.0171690983045447</c:v>
              </c:pt>
              <c:pt idx="125">
                <c:v>0.66109965105337598</c:v>
              </c:pt>
              <c:pt idx="126">
                <c:v>1.0123510277827874</c:v>
              </c:pt>
              <c:pt idx="127">
                <c:v>0.67246068173814078</c:v>
              </c:pt>
              <c:pt idx="128">
                <c:v>-0.24604877226089672</c:v>
              </c:pt>
              <c:pt idx="129">
                <c:v>9.7345973875043845E-2</c:v>
              </c:pt>
              <c:pt idx="130">
                <c:v>0.13158725614043107</c:v>
              </c:pt>
              <c:pt idx="131">
                <c:v>0.94790993485466646</c:v>
              </c:pt>
              <c:pt idx="132">
                <c:v>1.9351378864925981</c:v>
              </c:pt>
              <c:pt idx="133">
                <c:v>1.9501509342324939</c:v>
              </c:pt>
              <c:pt idx="134">
                <c:v>1.3978179996807132</c:v>
              </c:pt>
              <c:pt idx="135">
                <c:v>1.9264502989639198</c:v>
              </c:pt>
              <c:pt idx="136">
                <c:v>1.4323322551948974</c:v>
              </c:pt>
              <c:pt idx="137">
                <c:v>1.5949752525644523</c:v>
              </c:pt>
              <c:pt idx="138">
                <c:v>1.6372839579273961</c:v>
              </c:pt>
              <c:pt idx="139">
                <c:v>0.38676413088507067</c:v>
              </c:pt>
              <c:pt idx="140">
                <c:v>1.0262355731210526</c:v>
              </c:pt>
              <c:pt idx="141">
                <c:v>0.72080790822111585</c:v>
              </c:pt>
              <c:pt idx="142">
                <c:v>-0.18773143010350113</c:v>
              </c:pt>
              <c:pt idx="143">
                <c:v>0.56760666419118133</c:v>
              </c:pt>
              <c:pt idx="144">
                <c:v>1.2347713741226052</c:v>
              </c:pt>
              <c:pt idx="145">
                <c:v>1.1456227154627316</c:v>
              </c:pt>
              <c:pt idx="146">
                <c:v>1.1812648466171503</c:v>
              </c:pt>
              <c:pt idx="147">
                <c:v>1.5068044907009717</c:v>
              </c:pt>
              <c:pt idx="148">
                <c:v>1.8571533788389158</c:v>
              </c:pt>
              <c:pt idx="149">
                <c:v>1.9677363902503653</c:v>
              </c:pt>
              <c:pt idx="150">
                <c:v>1.6972902816226598</c:v>
              </c:pt>
              <c:pt idx="151">
                <c:v>2.4826551283541329</c:v>
              </c:pt>
              <c:pt idx="152">
                <c:v>1.9810083668259344</c:v>
              </c:pt>
              <c:pt idx="153">
                <c:v>1.0201610549808093</c:v>
              </c:pt>
              <c:pt idx="154">
                <c:v>4.6463928748607941E-4</c:v>
              </c:pt>
              <c:pt idx="155">
                <c:v>0.675712954399184</c:v>
              </c:pt>
              <c:pt idx="156">
                <c:v>0.60750732365137172</c:v>
              </c:pt>
              <c:pt idx="157">
                <c:v>0.33623119925468126</c:v>
              </c:pt>
              <c:pt idx="158">
                <c:v>0.49717186294410254</c:v>
              </c:pt>
              <c:pt idx="159">
                <c:v>0.63298568244608699</c:v>
              </c:pt>
              <c:pt idx="160">
                <c:v>1.5549489903674421</c:v>
              </c:pt>
              <c:pt idx="161">
                <c:v>0.86046603570277369</c:v>
              </c:pt>
              <c:pt idx="162">
                <c:v>1.1790807894494393</c:v>
              </c:pt>
              <c:pt idx="163">
                <c:v>1.5217741158579075</c:v>
              </c:pt>
              <c:pt idx="164">
                <c:v>1.8191891975305408</c:v>
              </c:pt>
              <c:pt idx="165">
                <c:v>2.4136689790799175</c:v>
              </c:pt>
              <c:pt idx="166">
                <c:v>1.2710957524085331</c:v>
              </c:pt>
              <c:pt idx="167">
                <c:v>0.62761601375983656</c:v>
              </c:pt>
              <c:pt idx="168">
                <c:v>0.5623334836269922</c:v>
              </c:pt>
              <c:pt idx="169">
                <c:v>0.87934255321136878</c:v>
              </c:pt>
              <c:pt idx="170">
                <c:v>1.6195464280616452</c:v>
              </c:pt>
              <c:pt idx="171">
                <c:v>1.6731200217731981</c:v>
              </c:pt>
              <c:pt idx="172">
                <c:v>1.5303741762266279</c:v>
              </c:pt>
              <c:pt idx="173">
                <c:v>2.5774095686473353</c:v>
              </c:pt>
              <c:pt idx="174">
                <c:v>2.2379547968123132</c:v>
              </c:pt>
              <c:pt idx="175">
                <c:v>1.7895606663540864</c:v>
              </c:pt>
              <c:pt idx="176">
                <c:v>2.0279647267348015</c:v>
              </c:pt>
              <c:pt idx="177">
                <c:v>1.2196774692199832</c:v>
              </c:pt>
              <c:pt idx="178">
                <c:v>1.1597462926182549</c:v>
              </c:pt>
              <c:pt idx="179">
                <c:v>1.6951012283127973</c:v>
              </c:pt>
              <c:pt idx="180">
                <c:v>1.1530510718440103</c:v>
              </c:pt>
              <c:pt idx="181">
                <c:v>1.612276678486273</c:v>
              </c:pt>
              <c:pt idx="182">
                <c:v>1.2430472414219063</c:v>
              </c:pt>
              <c:pt idx="183">
                <c:v>0.88501241382388951</c:v>
              </c:pt>
              <c:pt idx="184">
                <c:v>0.92442047710435749</c:v>
              </c:pt>
              <c:pt idx="185">
                <c:v>-0.10733887164566369</c:v>
              </c:pt>
              <c:pt idx="186">
                <c:v>0.88076622216408029</c:v>
              </c:pt>
              <c:pt idx="187">
                <c:v>1.6973482510195628</c:v>
              </c:pt>
              <c:pt idx="188">
                <c:v>1.5530760774943924</c:v>
              </c:pt>
              <c:pt idx="189">
                <c:v>1.2450249663535433</c:v>
              </c:pt>
              <c:pt idx="190">
                <c:v>1.7853493904174149</c:v>
              </c:pt>
              <c:pt idx="191">
                <c:v>2.0455348643864371</c:v>
              </c:pt>
              <c:pt idx="192">
                <c:v>1.9992191674392958</c:v>
              </c:pt>
              <c:pt idx="193">
                <c:v>2.1994456082201874</c:v>
              </c:pt>
              <c:pt idx="194">
                <c:v>1.2723238887956327</c:v>
              </c:pt>
              <c:pt idx="195">
                <c:v>1.2577665883540465</c:v>
              </c:pt>
              <c:pt idx="196">
                <c:v>1.7681494232970478</c:v>
              </c:pt>
              <c:pt idx="197">
                <c:v>0.26790168259428437</c:v>
              </c:pt>
              <c:pt idx="198">
                <c:v>0.64033367085725468</c:v>
              </c:pt>
              <c:pt idx="199">
                <c:v>0.49338455465196995</c:v>
              </c:pt>
            </c:numLit>
          </c:xVal>
          <c:yVal>
            <c:numLit>
              <c:formatCode>General</c:formatCode>
              <c:ptCount val="200"/>
              <c:pt idx="0">
                <c:v>-0.82077811058421357</c:v>
              </c:pt>
              <c:pt idx="1">
                <c:v>-0.9169568544451292</c:v>
              </c:pt>
              <c:pt idx="2">
                <c:v>0.36993599842090541</c:v>
              </c:pt>
              <c:pt idx="3">
                <c:v>-3.5245624821633292E-2</c:v>
              </c:pt>
              <c:pt idx="4">
                <c:v>-0.52423394832637005</c:v>
              </c:pt>
              <c:pt idx="5">
                <c:v>0.24678882358165977</c:v>
              </c:pt>
              <c:pt idx="6">
                <c:v>-0.64199871600362268</c:v>
              </c:pt>
              <c:pt idx="7">
                <c:v>-0.4616923195961542</c:v>
              </c:pt>
              <c:pt idx="8">
                <c:v>-0.34463107309100693</c:v>
              </c:pt>
              <c:pt idx="9">
                <c:v>-0.41876517217627129</c:v>
              </c:pt>
              <c:pt idx="10">
                <c:v>0.32148836316674689</c:v>
              </c:pt>
              <c:pt idx="11">
                <c:v>-0.31943499879823412</c:v>
              </c:pt>
              <c:pt idx="12">
                <c:v>2.608413578217661E-2</c:v>
              </c:pt>
              <c:pt idx="13">
                <c:v>0.57281060214643365</c:v>
              </c:pt>
              <c:pt idx="14">
                <c:v>-0.56581744935855327</c:v>
              </c:pt>
              <c:pt idx="15">
                <c:v>0.2583128493541158</c:v>
              </c:pt>
              <c:pt idx="16">
                <c:v>-0.63723141163620434</c:v>
              </c:pt>
              <c:pt idx="17">
                <c:v>-0.48884479963621152</c:v>
              </c:pt>
              <c:pt idx="18">
                <c:v>-0.91136405938989051</c:v>
              </c:pt>
              <c:pt idx="19">
                <c:v>0.63920172745545134</c:v>
              </c:pt>
              <c:pt idx="20">
                <c:v>-0.44821857923897757</c:v>
              </c:pt>
              <c:pt idx="21">
                <c:v>1.0453822726230462</c:v>
              </c:pt>
              <c:pt idx="22">
                <c:v>0.18613069525760495</c:v>
              </c:pt>
              <c:pt idx="23">
                <c:v>-0.42554050435071877</c:v>
              </c:pt>
              <c:pt idx="24">
                <c:v>0.716437743639466</c:v>
              </c:pt>
              <c:pt idx="25">
                <c:v>-0.27326013516264536</c:v>
              </c:pt>
              <c:pt idx="26">
                <c:v>-0.20557794583842748</c:v>
              </c:pt>
              <c:pt idx="27">
                <c:v>0.43407145972362327</c:v>
              </c:pt>
              <c:pt idx="28">
                <c:v>0.40341081362998787</c:v>
              </c:pt>
              <c:pt idx="29">
                <c:v>1.6801198074503532E-2</c:v>
              </c:pt>
              <c:pt idx="30">
                <c:v>0.19459800953881556</c:v>
              </c:pt>
              <c:pt idx="31">
                <c:v>-0.65852109572731954</c:v>
              </c:pt>
              <c:pt idx="32">
                <c:v>4.6752138813219712E-3</c:v>
              </c:pt>
              <c:pt idx="33">
                <c:v>-8.1024484146793307E-3</c:v>
              </c:pt>
              <c:pt idx="34">
                <c:v>-0.72457494711903347</c:v>
              </c:pt>
              <c:pt idx="35">
                <c:v>0.29855718498582373</c:v>
              </c:pt>
              <c:pt idx="36">
                <c:v>-0.18921497529151377</c:v>
              </c:pt>
              <c:pt idx="37">
                <c:v>0.1624402030123055</c:v>
              </c:pt>
              <c:pt idx="38">
                <c:v>0.42711302833495463</c:v>
              </c:pt>
              <c:pt idx="39">
                <c:v>-4.9129219838399796E-2</c:v>
              </c:pt>
              <c:pt idx="40">
                <c:v>0.23660108271651248</c:v>
              </c:pt>
              <c:pt idx="41">
                <c:v>0.13426369235992142</c:v>
              </c:pt>
              <c:pt idx="42">
                <c:v>0.31267449756745669</c:v>
              </c:pt>
              <c:pt idx="43">
                <c:v>0.47114735264169871</c:v>
              </c:pt>
              <c:pt idx="44">
                <c:v>2.007954231011988E-2</c:v>
              </c:pt>
              <c:pt idx="45">
                <c:v>0.35256907239150825</c:v>
              </c:pt>
              <c:pt idx="46">
                <c:v>0.13015366179100329</c:v>
              </c:pt>
              <c:pt idx="47">
                <c:v>-0.96026236011334465</c:v>
              </c:pt>
              <c:pt idx="48">
                <c:v>-0.86293846282111542</c:v>
              </c:pt>
              <c:pt idx="49">
                <c:v>-0.35151355620490021</c:v>
              </c:pt>
              <c:pt idx="50">
                <c:v>-0.54706713353285097</c:v>
              </c:pt>
              <c:pt idx="51">
                <c:v>-5.3323108634351191E-2</c:v>
              </c:pt>
              <c:pt idx="52">
                <c:v>0.40953274357438624</c:v>
              </c:pt>
              <c:pt idx="53">
                <c:v>-8.2338543183125806E-2</c:v>
              </c:pt>
              <c:pt idx="54">
                <c:v>0.14307984313449904</c:v>
              </c:pt>
              <c:pt idx="55">
                <c:v>1.5107048019352904</c:v>
              </c:pt>
              <c:pt idx="56">
                <c:v>0.45959988510907568</c:v>
              </c:pt>
              <c:pt idx="57">
                <c:v>-0.49696459113104829</c:v>
              </c:pt>
              <c:pt idx="58">
                <c:v>4.703069941922422E-2</c:v>
              </c:pt>
              <c:pt idx="59">
                <c:v>-0.4841396978278496</c:v>
              </c:pt>
              <c:pt idx="60">
                <c:v>-6.170887501234712E-2</c:v>
              </c:pt>
              <c:pt idx="61">
                <c:v>0.11452771588738275</c:v>
              </c:pt>
              <c:pt idx="62">
                <c:v>1.0795386003857939</c:v>
              </c:pt>
              <c:pt idx="63">
                <c:v>7.1766091175136992E-2</c:v>
              </c:pt>
              <c:pt idx="64">
                <c:v>-0.25162982442427628</c:v>
              </c:pt>
              <c:pt idx="65">
                <c:v>-0.97679456285170918</c:v>
              </c:pt>
              <c:pt idx="66">
                <c:v>-5.9524473652670329E-2</c:v>
              </c:pt>
              <c:pt idx="67">
                <c:v>-1.1659026137335573</c:v>
              </c:pt>
              <c:pt idx="68">
                <c:v>1.3285948069218085</c:v>
              </c:pt>
              <c:pt idx="69">
                <c:v>-0.3908285998429315</c:v>
              </c:pt>
              <c:pt idx="70">
                <c:v>-0.55936367509078955</c:v>
              </c:pt>
              <c:pt idx="71">
                <c:v>0.83846709072260772</c:v>
              </c:pt>
              <c:pt idx="72">
                <c:v>-0.27109955232937921</c:v>
              </c:pt>
              <c:pt idx="73">
                <c:v>0.15879879674349506</c:v>
              </c:pt>
              <c:pt idx="74">
                <c:v>1.0830763738867188</c:v>
              </c:pt>
              <c:pt idx="75">
                <c:v>0.62721149055195013</c:v>
              </c:pt>
              <c:pt idx="76">
                <c:v>-0.35482629874496041</c:v>
              </c:pt>
              <c:pt idx="77">
                <c:v>-0.21175810917016058</c:v>
              </c:pt>
              <c:pt idx="78">
                <c:v>0.3825040656192833</c:v>
              </c:pt>
              <c:pt idx="79">
                <c:v>-0.47722254931954211</c:v>
              </c:pt>
              <c:pt idx="80">
                <c:v>-0.49691107089317299</c:v>
              </c:pt>
              <c:pt idx="81">
                <c:v>-7.694520383997272E-2</c:v>
              </c:pt>
              <c:pt idx="82">
                <c:v>0.53107899813871517</c:v>
              </c:pt>
              <c:pt idx="83">
                <c:v>-0.40406327351362537</c:v>
              </c:pt>
              <c:pt idx="84">
                <c:v>-1.1769071399494686</c:v>
              </c:pt>
              <c:pt idx="85">
                <c:v>0.74312166392486367</c:v>
              </c:pt>
              <c:pt idx="86">
                <c:v>0.19603524764174707</c:v>
              </c:pt>
              <c:pt idx="87">
                <c:v>-0.38997918590096159</c:v>
              </c:pt>
              <c:pt idx="88">
                <c:v>-0.56975558925402903</c:v>
              </c:pt>
              <c:pt idx="89">
                <c:v>-0.59964428842619288</c:v>
              </c:pt>
              <c:pt idx="90">
                <c:v>0.38099734528987766</c:v>
              </c:pt>
              <c:pt idx="91">
                <c:v>0.39581343434894828</c:v>
              </c:pt>
              <c:pt idx="92">
                <c:v>0.25729428123288067</c:v>
              </c:pt>
              <c:pt idx="93">
                <c:v>0.79943033285645093</c:v>
              </c:pt>
              <c:pt idx="94">
                <c:v>0.28348033612969514</c:v>
              </c:pt>
              <c:pt idx="95">
                <c:v>0.17190487393813614</c:v>
              </c:pt>
              <c:pt idx="96">
                <c:v>1.3344964402108861E-2</c:v>
              </c:pt>
              <c:pt idx="97">
                <c:v>-1.8306561584252812E-2</c:v>
              </c:pt>
              <c:pt idx="98">
                <c:v>4.0287005860806246E-2</c:v>
              </c:pt>
              <c:pt idx="99">
                <c:v>-0.45263311000393891</c:v>
              </c:pt>
              <c:pt idx="100">
                <c:v>-0.10621657736567736</c:v>
              </c:pt>
              <c:pt idx="101">
                <c:v>-1.0702246502708728</c:v>
              </c:pt>
              <c:pt idx="102">
                <c:v>-4.4349184581876644E-2</c:v>
              </c:pt>
              <c:pt idx="103">
                <c:v>0.4691866158149296</c:v>
              </c:pt>
              <c:pt idx="104">
                <c:v>0.38618576300376439</c:v>
              </c:pt>
              <c:pt idx="105">
                <c:v>-0.73690286795754367</c:v>
              </c:pt>
              <c:pt idx="106">
                <c:v>-0.74027382018266008</c:v>
              </c:pt>
              <c:pt idx="107">
                <c:v>-1.5927903035345262E-2</c:v>
              </c:pt>
              <c:pt idx="108">
                <c:v>0.73847153808535693</c:v>
              </c:pt>
              <c:pt idx="109">
                <c:v>-0.14558901674276437</c:v>
              </c:pt>
              <c:pt idx="110">
                <c:v>-9.0178995253695993E-2</c:v>
              </c:pt>
              <c:pt idx="111">
                <c:v>-0.61797711318956128</c:v>
              </c:pt>
              <c:pt idx="112">
                <c:v>0.44188539650312347</c:v>
              </c:pt>
              <c:pt idx="113">
                <c:v>0.2625427205097533</c:v>
              </c:pt>
              <c:pt idx="114">
                <c:v>0.5184540195748174</c:v>
              </c:pt>
              <c:pt idx="115">
                <c:v>0.72761100390008293</c:v>
              </c:pt>
              <c:pt idx="116">
                <c:v>0.60036251504581362</c:v>
              </c:pt>
              <c:pt idx="117">
                <c:v>-0.23414933125243786</c:v>
              </c:pt>
              <c:pt idx="118">
                <c:v>-0.61212318417897849</c:v>
              </c:pt>
              <c:pt idx="119">
                <c:v>1.5917370979820078</c:v>
              </c:pt>
              <c:pt idx="120">
                <c:v>-1.29425206838363</c:v>
              </c:pt>
              <c:pt idx="121">
                <c:v>-0.11056510253711194</c:v>
              </c:pt>
              <c:pt idx="122">
                <c:v>0.13704635508117358</c:v>
              </c:pt>
              <c:pt idx="123">
                <c:v>-0.81821861163852572</c:v>
              </c:pt>
              <c:pt idx="124">
                <c:v>-0.35606944725116874</c:v>
              </c:pt>
              <c:pt idx="125">
                <c:v>0.35125137672941142</c:v>
              </c:pt>
              <c:pt idx="126">
                <c:v>-0.33989034604464663</c:v>
              </c:pt>
              <c:pt idx="127">
                <c:v>-0.9185094539990375</c:v>
              </c:pt>
              <c:pt idx="128">
                <c:v>0.34339474613594057</c:v>
              </c:pt>
              <c:pt idx="129">
                <c:v>3.4241282265387224E-2</c:v>
              </c:pt>
              <c:pt idx="130">
                <c:v>0.81632267871423536</c:v>
              </c:pt>
              <c:pt idx="131">
                <c:v>0.98722795163793164</c:v>
              </c:pt>
              <c:pt idx="132">
                <c:v>1.5013047739895757E-2</c:v>
              </c:pt>
              <c:pt idx="133">
                <c:v>-0.55233293455178067</c:v>
              </c:pt>
              <c:pt idx="134">
                <c:v>0.52863229928320665</c:v>
              </c:pt>
              <c:pt idx="135">
                <c:v>-0.49411804376902246</c:v>
              </c:pt>
              <c:pt idx="136">
                <c:v>0.1626429973695549</c:v>
              </c:pt>
              <c:pt idx="137">
                <c:v>4.2308705362943844E-2</c:v>
              </c:pt>
              <c:pt idx="138">
                <c:v>-1.2505198270423254</c:v>
              </c:pt>
              <c:pt idx="139">
                <c:v>0.63947144223598196</c:v>
              </c:pt>
              <c:pt idx="140">
                <c:v>-0.30542766489993678</c:v>
              </c:pt>
              <c:pt idx="141">
                <c:v>-0.90853933832461697</c:v>
              </c:pt>
              <c:pt idx="142">
                <c:v>0.75533809429468246</c:v>
              </c:pt>
              <c:pt idx="143">
                <c:v>0.66716470993142385</c:v>
              </c:pt>
              <c:pt idx="144">
                <c:v>-8.9148658659873536E-2</c:v>
              </c:pt>
              <c:pt idx="145">
                <c:v>3.564213115441861E-2</c:v>
              </c:pt>
              <c:pt idx="146">
                <c:v>0.32553964408382141</c:v>
              </c:pt>
              <c:pt idx="147">
                <c:v>0.35034888813794418</c:v>
              </c:pt>
              <c:pt idx="148">
                <c:v>0.11058301141144944</c:v>
              </c:pt>
              <c:pt idx="149">
                <c:v>-0.27044610862770546</c:v>
              </c:pt>
              <c:pt idx="150">
                <c:v>0.78536484673147311</c:v>
              </c:pt>
              <c:pt idx="151">
                <c:v>-0.50164676152819854</c:v>
              </c:pt>
              <c:pt idx="152">
                <c:v>-0.96084731184512506</c:v>
              </c:pt>
              <c:pt idx="153">
                <c:v>-1.0196964156933233</c:v>
              </c:pt>
              <c:pt idx="154">
                <c:v>0.67524831511169792</c:v>
              </c:pt>
              <c:pt idx="155">
                <c:v>-6.8205630747812274E-2</c:v>
              </c:pt>
              <c:pt idx="156">
                <c:v>-0.27127612439669047</c:v>
              </c:pt>
              <c:pt idx="157">
                <c:v>0.16094066368942128</c:v>
              </c:pt>
              <c:pt idx="158">
                <c:v>0.13581381950198446</c:v>
              </c:pt>
              <c:pt idx="159">
                <c:v>0.92196330792135506</c:v>
              </c:pt>
              <c:pt idx="160">
                <c:v>-0.69448295466466836</c:v>
              </c:pt>
              <c:pt idx="161">
                <c:v>0.31861475374666559</c:v>
              </c:pt>
              <c:pt idx="162">
                <c:v>0.34269332640846817</c:v>
              </c:pt>
              <c:pt idx="163">
                <c:v>0.29741508167263331</c:v>
              </c:pt>
              <c:pt idx="164">
                <c:v>0.59447978154937675</c:v>
              </c:pt>
              <c:pt idx="165">
                <c:v>-1.1425732266713844</c:v>
              </c:pt>
              <c:pt idx="166">
                <c:v>-0.64347973864869656</c:v>
              </c:pt>
              <c:pt idx="167">
                <c:v>-6.5282530132844352E-2</c:v>
              </c:pt>
              <c:pt idx="168">
                <c:v>0.31700906958437658</c:v>
              </c:pt>
              <c:pt idx="169">
                <c:v>0.74020387485027639</c:v>
              </c:pt>
              <c:pt idx="170">
                <c:v>5.3573593711552903E-2</c:v>
              </c:pt>
              <c:pt idx="171">
                <c:v>-0.14274584554657022</c:v>
              </c:pt>
              <c:pt idx="172">
                <c:v>1.0470353924207074</c:v>
              </c:pt>
              <c:pt idx="173">
                <c:v>-0.33945477183502204</c:v>
              </c:pt>
              <c:pt idx="174">
                <c:v>-0.44839413045822685</c:v>
              </c:pt>
              <c:pt idx="175">
                <c:v>0.23840406038071515</c:v>
              </c:pt>
              <c:pt idx="176">
                <c:v>-0.80828725751481834</c:v>
              </c:pt>
              <c:pt idx="177">
                <c:v>-5.9931176601728309E-2</c:v>
              </c:pt>
              <c:pt idx="178">
                <c:v>0.5353549356945424</c:v>
              </c:pt>
              <c:pt idx="179">
                <c:v>-0.54205015646878696</c:v>
              </c:pt>
              <c:pt idx="180">
                <c:v>0.45922560664226264</c:v>
              </c:pt>
              <c:pt idx="181">
                <c:v>-0.36922943706436673</c:v>
              </c:pt>
              <c:pt idx="182">
                <c:v>-0.35803482759801675</c:v>
              </c:pt>
              <c:pt idx="183">
                <c:v>3.9408063280467975E-2</c:v>
              </c:pt>
              <c:pt idx="184">
                <c:v>-1.0317593487500212</c:v>
              </c:pt>
              <c:pt idx="185">
                <c:v>0.98810509380974398</c:v>
              </c:pt>
              <c:pt idx="186">
                <c:v>0.81658202885548248</c:v>
              </c:pt>
              <c:pt idx="187">
                <c:v>-0.14427217352517041</c:v>
              </c:pt>
              <c:pt idx="188">
                <c:v>-0.30805111114084904</c:v>
              </c:pt>
              <c:pt idx="189">
                <c:v>0.5403244240638716</c:v>
              </c:pt>
              <c:pt idx="190">
                <c:v>0.26018547396902214</c:v>
              </c:pt>
              <c:pt idx="191">
                <c:v>-4.6315696947141216E-2</c:v>
              </c:pt>
              <c:pt idx="192">
                <c:v>0.20022644078089158</c:v>
              </c:pt>
              <c:pt idx="193">
                <c:v>-0.92712171942455468</c:v>
              </c:pt>
              <c:pt idx="194">
                <c:v>-1.4557300441586207E-2</c:v>
              </c:pt>
              <c:pt idx="195">
                <c:v>0.5103828349430013</c:v>
              </c:pt>
              <c:pt idx="196">
                <c:v>-1.5002477407027635</c:v>
              </c:pt>
              <c:pt idx="197">
                <c:v>0.3724319882629703</c:v>
              </c:pt>
              <c:pt idx="198">
                <c:v>-0.14694911620528472</c:v>
              </c:pt>
              <c:pt idx="199">
                <c:v>0.13749948019313618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40B-40CA-B21A-99573182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32192"/>
        <c:axId val="67033728"/>
      </c:scatterChart>
      <c:valAx>
        <c:axId val="6703219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7033728"/>
        <c:crosses val="max"/>
        <c:crossBetween val="midCat"/>
      </c:valAx>
      <c:valAx>
        <c:axId val="67033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67032192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88407699037617E-2"/>
          <c:y val="0.14378062117235346"/>
          <c:w val="0.89153937007874018"/>
          <c:h val="0.80481882473024158"/>
        </c:manualLayout>
      </c:layout>
      <c:lineChart>
        <c:grouping val="standard"/>
        <c:varyColors val="0"/>
        <c:ser>
          <c:idx val="1"/>
          <c:order val="0"/>
          <c:tx>
            <c:v>Actual data H</c:v>
          </c:tx>
          <c:marker>
            <c:symbol val="none"/>
          </c:marker>
          <c:cat>
            <c:numLit>
              <c:formatCode>General</c:formatCode>
              <c:ptCount val="2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  <c:pt idx="101">
                <c:v>101</c:v>
              </c:pt>
              <c:pt idx="102">
                <c:v>102</c:v>
              </c:pt>
              <c:pt idx="103">
                <c:v>103</c:v>
              </c:pt>
              <c:pt idx="104">
                <c:v>104</c:v>
              </c:pt>
              <c:pt idx="105">
                <c:v>105</c:v>
              </c:pt>
              <c:pt idx="106">
                <c:v>106</c:v>
              </c:pt>
              <c:pt idx="107">
                <c:v>107</c:v>
              </c:pt>
              <c:pt idx="108">
                <c:v>108</c:v>
              </c:pt>
              <c:pt idx="109">
                <c:v>109</c:v>
              </c:pt>
              <c:pt idx="110">
                <c:v>110</c:v>
              </c:pt>
              <c:pt idx="111">
                <c:v>111</c:v>
              </c:pt>
              <c:pt idx="112">
                <c:v>112</c:v>
              </c:pt>
              <c:pt idx="113">
                <c:v>113</c:v>
              </c:pt>
              <c:pt idx="114">
                <c:v>114</c:v>
              </c:pt>
              <c:pt idx="115">
                <c:v>115</c:v>
              </c:pt>
              <c:pt idx="116">
                <c:v>116</c:v>
              </c:pt>
              <c:pt idx="117">
                <c:v>117</c:v>
              </c:pt>
              <c:pt idx="118">
                <c:v>118</c:v>
              </c:pt>
              <c:pt idx="119">
                <c:v>119</c:v>
              </c:pt>
              <c:pt idx="120">
                <c:v>120</c:v>
              </c:pt>
              <c:pt idx="121">
                <c:v>121</c:v>
              </c:pt>
              <c:pt idx="122">
                <c:v>122</c:v>
              </c:pt>
              <c:pt idx="123">
                <c:v>123</c:v>
              </c:pt>
              <c:pt idx="124">
                <c:v>124</c:v>
              </c:pt>
              <c:pt idx="125">
                <c:v>125</c:v>
              </c:pt>
              <c:pt idx="126">
                <c:v>126</c:v>
              </c:pt>
              <c:pt idx="127">
                <c:v>127</c:v>
              </c:pt>
              <c:pt idx="128">
                <c:v>128</c:v>
              </c:pt>
              <c:pt idx="129">
                <c:v>129</c:v>
              </c:pt>
              <c:pt idx="130">
                <c:v>130</c:v>
              </c:pt>
              <c:pt idx="131">
                <c:v>131</c:v>
              </c:pt>
              <c:pt idx="132">
                <c:v>132</c:v>
              </c:pt>
              <c:pt idx="133">
                <c:v>133</c:v>
              </c:pt>
              <c:pt idx="134">
                <c:v>134</c:v>
              </c:pt>
              <c:pt idx="135">
                <c:v>135</c:v>
              </c:pt>
              <c:pt idx="136">
                <c:v>136</c:v>
              </c:pt>
              <c:pt idx="137">
                <c:v>137</c:v>
              </c:pt>
              <c:pt idx="138">
                <c:v>138</c:v>
              </c:pt>
              <c:pt idx="139">
                <c:v>139</c:v>
              </c:pt>
              <c:pt idx="140">
                <c:v>140</c:v>
              </c:pt>
              <c:pt idx="141">
                <c:v>141</c:v>
              </c:pt>
              <c:pt idx="142">
                <c:v>142</c:v>
              </c:pt>
              <c:pt idx="143">
                <c:v>143</c:v>
              </c:pt>
              <c:pt idx="144">
                <c:v>144</c:v>
              </c:pt>
              <c:pt idx="145">
                <c:v>145</c:v>
              </c:pt>
              <c:pt idx="146">
                <c:v>146</c:v>
              </c:pt>
              <c:pt idx="147">
                <c:v>147</c:v>
              </c:pt>
              <c:pt idx="148">
                <c:v>148</c:v>
              </c:pt>
              <c:pt idx="149">
                <c:v>149</c:v>
              </c:pt>
              <c:pt idx="150">
                <c:v>150</c:v>
              </c:pt>
              <c:pt idx="151">
                <c:v>151</c:v>
              </c:pt>
              <c:pt idx="152">
                <c:v>152</c:v>
              </c:pt>
              <c:pt idx="153">
                <c:v>153</c:v>
              </c:pt>
              <c:pt idx="154">
                <c:v>154</c:v>
              </c:pt>
              <c:pt idx="155">
                <c:v>155</c:v>
              </c:pt>
              <c:pt idx="156">
                <c:v>156</c:v>
              </c:pt>
              <c:pt idx="157">
                <c:v>157</c:v>
              </c:pt>
              <c:pt idx="158">
                <c:v>158</c:v>
              </c:pt>
              <c:pt idx="159">
                <c:v>159</c:v>
              </c:pt>
              <c:pt idx="160">
                <c:v>160</c:v>
              </c:pt>
              <c:pt idx="161">
                <c:v>161</c:v>
              </c:pt>
              <c:pt idx="162">
                <c:v>162</c:v>
              </c:pt>
              <c:pt idx="163">
                <c:v>163</c:v>
              </c:pt>
              <c:pt idx="164">
                <c:v>164</c:v>
              </c:pt>
              <c:pt idx="165">
                <c:v>165</c:v>
              </c:pt>
              <c:pt idx="166">
                <c:v>166</c:v>
              </c:pt>
              <c:pt idx="167">
                <c:v>167</c:v>
              </c:pt>
              <c:pt idx="168">
                <c:v>168</c:v>
              </c:pt>
              <c:pt idx="169">
                <c:v>169</c:v>
              </c:pt>
              <c:pt idx="170">
                <c:v>170</c:v>
              </c:pt>
              <c:pt idx="171">
                <c:v>171</c:v>
              </c:pt>
              <c:pt idx="172">
                <c:v>172</c:v>
              </c:pt>
              <c:pt idx="173">
                <c:v>173</c:v>
              </c:pt>
              <c:pt idx="174">
                <c:v>174</c:v>
              </c:pt>
              <c:pt idx="175">
                <c:v>175</c:v>
              </c:pt>
              <c:pt idx="176">
                <c:v>176</c:v>
              </c:pt>
              <c:pt idx="177">
                <c:v>177</c:v>
              </c:pt>
              <c:pt idx="178">
                <c:v>178</c:v>
              </c:pt>
              <c:pt idx="179">
                <c:v>179</c:v>
              </c:pt>
              <c:pt idx="180">
                <c:v>180</c:v>
              </c:pt>
              <c:pt idx="181">
                <c:v>181</c:v>
              </c:pt>
              <c:pt idx="182">
                <c:v>182</c:v>
              </c:pt>
              <c:pt idx="183">
                <c:v>183</c:v>
              </c:pt>
              <c:pt idx="184">
                <c:v>184</c:v>
              </c:pt>
              <c:pt idx="185">
                <c:v>185</c:v>
              </c:pt>
              <c:pt idx="186">
                <c:v>186</c:v>
              </c:pt>
              <c:pt idx="187">
                <c:v>187</c:v>
              </c:pt>
              <c:pt idx="188">
                <c:v>188</c:v>
              </c:pt>
              <c:pt idx="189">
                <c:v>189</c:v>
              </c:pt>
              <c:pt idx="190">
                <c:v>190</c:v>
              </c:pt>
              <c:pt idx="191">
                <c:v>191</c:v>
              </c:pt>
              <c:pt idx="192">
                <c:v>192</c:v>
              </c:pt>
              <c:pt idx="193">
                <c:v>193</c:v>
              </c:pt>
              <c:pt idx="194">
                <c:v>194</c:v>
              </c:pt>
              <c:pt idx="195">
                <c:v>195</c:v>
              </c:pt>
              <c:pt idx="196">
                <c:v>196</c:v>
              </c:pt>
              <c:pt idx="197">
                <c:v>197</c:v>
              </c:pt>
              <c:pt idx="198">
                <c:v>198</c:v>
              </c:pt>
              <c:pt idx="199">
                <c:v>199</c:v>
              </c:pt>
              <c:pt idx="200">
                <c:v>200</c:v>
              </c:pt>
            </c:numLit>
          </c:cat>
          <c:val>
            <c:numLit>
              <c:formatCode>General</c:formatCode>
              <c:ptCount val="201"/>
              <c:pt idx="0">
                <c:v>4.6051701859880918</c:v>
              </c:pt>
              <c:pt idx="1">
                <c:v>3.824434852292089</c:v>
              </c:pt>
              <c:pt idx="2">
                <c:v>3.0092456874273363</c:v>
              </c:pt>
              <c:pt idx="3">
                <c:v>2.5417178251684298</c:v>
              </c:pt>
              <c:pt idx="4">
                <c:v>1.7883758139689496</c:v>
              </c:pt>
              <c:pt idx="5">
                <c:v>1.1059070756089673</c:v>
              </c:pt>
              <c:pt idx="6">
                <c:v>1.775803063170075</c:v>
              </c:pt>
              <c:pt idx="7">
                <c:v>1.5031715022420227</c:v>
              </c:pt>
              <c:pt idx="8">
                <c:v>0.84891326372390963</c:v>
              </c:pt>
              <c:pt idx="9">
                <c:v>1.4387408666659181</c:v>
              </c:pt>
              <c:pt idx="10">
                <c:v>1.3231463666146352</c:v>
              </c:pt>
              <c:pt idx="11">
                <c:v>2.0806566098690586</c:v>
              </c:pt>
              <c:pt idx="12">
                <c:v>1.6595305624445453</c:v>
              </c:pt>
              <c:pt idx="13">
                <c:v>1.3275591859964122</c:v>
              </c:pt>
              <c:pt idx="14">
                <c:v>1.1944216237900904</c:v>
              </c:pt>
              <c:pt idx="15">
                <c:v>1.458081324802005</c:v>
              </c:pt>
              <c:pt idx="16">
                <c:v>1.5211430219889219</c:v>
              </c:pt>
              <c:pt idx="17">
                <c:v>1.1482281848880191</c:v>
              </c:pt>
              <c:pt idx="18">
                <c:v>1.3647704937526655</c:v>
              </c:pt>
              <c:pt idx="19">
                <c:v>1.0601953539873368</c:v>
              </c:pt>
              <c:pt idx="20">
                <c:v>1.5558916183073963</c:v>
              </c:pt>
              <c:pt idx="21">
                <c:v>1.3588065067833841</c:v>
              </c:pt>
              <c:pt idx="22">
                <c:v>1.7550093714317683</c:v>
              </c:pt>
              <c:pt idx="23">
                <c:v>1.1042296515524028</c:v>
              </c:pt>
              <c:pt idx="24">
                <c:v>0.70232740654586734</c:v>
              </c:pt>
              <c:pt idx="25">
                <c:v>0.29080523819087023</c:v>
              </c:pt>
              <c:pt idx="26">
                <c:v>0.17155112299810155</c:v>
              </c:pt>
              <c:pt idx="27">
                <c:v>0.96549424051554644</c:v>
              </c:pt>
              <c:pt idx="28">
                <c:v>1.8316118695358785</c:v>
              </c:pt>
              <c:pt idx="29">
                <c:v>1.3885246917804441</c:v>
              </c:pt>
              <c:pt idx="30">
                <c:v>1.8974786740610248</c:v>
              </c:pt>
              <c:pt idx="31">
                <c:v>1.5818369416288807</c:v>
              </c:pt>
              <c:pt idx="32">
                <c:v>1.8520764960771507</c:v>
              </c:pt>
              <c:pt idx="33">
                <c:v>1.7999925626814781</c:v>
              </c:pt>
              <c:pt idx="34">
                <c:v>1.2740074512720501</c:v>
              </c:pt>
              <c:pt idx="35">
                <c:v>1.4655930061849403</c:v>
              </c:pt>
              <c:pt idx="36">
                <c:v>1.2059502318283588</c:v>
              </c:pt>
              <c:pt idx="37">
                <c:v>1.2297708980692161</c:v>
              </c:pt>
              <c:pt idx="38">
                <c:v>0.645111624219316</c:v>
              </c:pt>
              <c:pt idx="39">
                <c:v>0.7979310074712157</c:v>
              </c:pt>
              <c:pt idx="40">
                <c:v>0.83994899521507826</c:v>
              </c:pt>
              <c:pt idx="41">
                <c:v>1.0752317641594495</c:v>
              </c:pt>
              <c:pt idx="42">
                <c:v>0.84912219487853535</c:v>
              </c:pt>
              <c:pt idx="43">
                <c:v>1.9148297202413631</c:v>
              </c:pt>
              <c:pt idx="44">
                <c:v>1.6906675006834404</c:v>
              </c:pt>
              <c:pt idx="45">
                <c:v>1.66542126333067</c:v>
              </c:pt>
              <c:pt idx="46">
                <c:v>1.8961413564093041</c:v>
              </c:pt>
              <c:pt idx="47">
                <c:v>2.8690270345007685</c:v>
              </c:pt>
              <c:pt idx="48">
                <c:v>2.1811546409888791</c:v>
              </c:pt>
              <c:pt idx="49">
                <c:v>1.2265348460233485</c:v>
              </c:pt>
              <c:pt idx="50">
                <c:v>1.3811299801459196</c:v>
              </c:pt>
              <c:pt idx="51">
                <c:v>2.1649061064170425</c:v>
              </c:pt>
              <c:pt idx="52">
                <c:v>1.8757072116825162</c:v>
              </c:pt>
              <c:pt idx="53">
                <c:v>1.3679822360454343</c:v>
              </c:pt>
              <c:pt idx="54">
                <c:v>1.2464032895371313</c:v>
              </c:pt>
              <c:pt idx="55">
                <c:v>0.7533241860316815</c:v>
              </c:pt>
              <c:pt idx="56">
                <c:v>6.4239405488624723E-2</c:v>
              </c:pt>
              <c:pt idx="57">
                <c:v>8.1643582196302938E-2</c:v>
              </c:pt>
              <c:pt idx="58">
                <c:v>0.46652545476161411</c:v>
              </c:pt>
              <c:pt idx="59">
                <c:v>0.99465260986344961</c:v>
              </c:pt>
              <c:pt idx="60">
                <c:v>0.8948601929935518</c:v>
              </c:pt>
              <c:pt idx="61">
                <c:v>1.1252659973544485</c:v>
              </c:pt>
              <c:pt idx="62">
                <c:v>0.50154251764409297</c:v>
              </c:pt>
              <c:pt idx="63">
                <c:v>1.6513880024989924</c:v>
              </c:pt>
              <c:pt idx="64">
                <c:v>2.1700235866775448</c:v>
              </c:pt>
              <c:pt idx="65">
                <c:v>1.552326295581248</c:v>
              </c:pt>
              <c:pt idx="66">
                <c:v>1.8632743357958448</c:v>
              </c:pt>
              <c:pt idx="67">
                <c:v>1.5396177070753476</c:v>
              </c:pt>
              <c:pt idx="68">
                <c:v>1.6771710304184779</c:v>
              </c:pt>
              <c:pt idx="69">
                <c:v>2.023223918778108</c:v>
              </c:pt>
              <c:pt idx="70">
                <c:v>1.1729485777092867</c:v>
              </c:pt>
              <c:pt idx="71">
                <c:v>1.5403169786061928</c:v>
              </c:pt>
              <c:pt idx="72">
                <c:v>1.9881912404960471</c:v>
              </c:pt>
              <c:pt idx="73">
                <c:v>1.7413625701608717</c:v>
              </c:pt>
              <c:pt idx="74">
                <c:v>1.001152441053589</c:v>
              </c:pt>
              <c:pt idx="75">
                <c:v>0.79051675929507881</c:v>
              </c:pt>
              <c:pt idx="76">
                <c:v>1.3521765524326301</c:v>
              </c:pt>
              <c:pt idx="77">
                <c:v>1.1125129230775324</c:v>
              </c:pt>
              <c:pt idx="78">
                <c:v>1.1155784694489574</c:v>
              </c:pt>
              <c:pt idx="79">
                <c:v>0.10100517228296457</c:v>
              </c:pt>
              <c:pt idx="80">
                <c:v>0.44226667407599862</c:v>
              </c:pt>
              <c:pt idx="81">
                <c:v>0.21921788639537948</c:v>
              </c:pt>
              <c:pt idx="82">
                <c:v>0.22177131373565034</c:v>
              </c:pt>
              <c:pt idx="83">
                <c:v>0.21695246991323558</c:v>
              </c:pt>
              <c:pt idx="84">
                <c:v>-0.13037044051228563</c:v>
              </c:pt>
              <c:pt idx="85">
                <c:v>0.61595463778918969</c:v>
              </c:pt>
              <c:pt idx="86">
                <c:v>0.85034160677022896</c:v>
              </c:pt>
              <c:pt idx="87">
                <c:v>0.81157754751122735</c:v>
              </c:pt>
              <c:pt idx="88">
                <c:v>0.65553438842832201</c:v>
              </c:pt>
              <c:pt idx="89">
                <c:v>0.37569532027965957</c:v>
              </c:pt>
              <c:pt idx="90">
                <c:v>1.6341792628761957</c:v>
              </c:pt>
              <c:pt idx="91">
                <c:v>1.4184321066581971</c:v>
              </c:pt>
              <c:pt idx="92">
                <c:v>1.1047946993049449</c:v>
              </c:pt>
              <c:pt idx="93">
                <c:v>0.27768417366581577</c:v>
              </c:pt>
              <c:pt idx="94">
                <c:v>0.64457632654410602</c:v>
              </c:pt>
              <c:pt idx="95">
                <c:v>1.1056144989857299</c:v>
              </c:pt>
              <c:pt idx="96">
                <c:v>1.3445789914991069</c:v>
              </c:pt>
              <c:pt idx="97">
                <c:v>1.7020911758936503</c:v>
              </c:pt>
              <c:pt idx="98">
                <c:v>1.5706835818272551</c:v>
              </c:pt>
              <c:pt idx="99">
                <c:v>1.2808249517194836</c:v>
              </c:pt>
              <c:pt idx="100">
                <c:v>1.2131231667275155</c:v>
              </c:pt>
              <c:pt idx="101">
                <c:v>1.1330158828699397</c:v>
              </c:pt>
              <c:pt idx="102">
                <c:v>0.8592899643534877</c:v>
              </c:pt>
              <c:pt idx="103">
                <c:v>1.0615764170693445</c:v>
              </c:pt>
              <c:pt idx="104">
                <c:v>0.54940408855543033</c:v>
              </c:pt>
              <c:pt idx="105">
                <c:v>0.33990995776067612</c:v>
              </c:pt>
              <c:pt idx="106">
                <c:v>0.46198467381295111</c:v>
              </c:pt>
              <c:pt idx="107">
                <c:v>0.46473415868751577</c:v>
              </c:pt>
              <c:pt idx="108">
                <c:v>0.72527605209959412</c:v>
              </c:pt>
              <c:pt idx="109">
                <c:v>0.68276698800603919</c:v>
              </c:pt>
              <c:pt idx="110">
                <c:v>0.9478627979752462</c:v>
              </c:pt>
              <c:pt idx="111">
                <c:v>0.78792734412476251</c:v>
              </c:pt>
              <c:pt idx="112">
                <c:v>1.0634720528079187</c:v>
              </c:pt>
              <c:pt idx="113">
                <c:v>0.698687705959121</c:v>
              </c:pt>
              <c:pt idx="114">
                <c:v>0.45073723546474542</c:v>
              </c:pt>
              <c:pt idx="115">
                <c:v>0.16980573386134151</c:v>
              </c:pt>
              <c:pt idx="116">
                <c:v>0.41669360217688906</c:v>
              </c:pt>
              <c:pt idx="117">
                <c:v>1.0128021668661189</c:v>
              </c:pt>
              <c:pt idx="118">
                <c:v>1.2168679603552794</c:v>
              </c:pt>
              <c:pt idx="119">
                <c:v>1.7355475634633786</c:v>
              </c:pt>
              <c:pt idx="120">
                <c:v>2.2822914307538893</c:v>
              </c:pt>
              <c:pt idx="121">
                <c:v>1.512309661305864</c:v>
              </c:pt>
              <c:pt idx="122">
                <c:v>1.5916997583902077</c:v>
              </c:pt>
              <c:pt idx="123">
                <c:v>0.73513145547136327</c:v>
              </c:pt>
              <c:pt idx="124">
                <c:v>0.84717242275989724</c:v>
              </c:pt>
              <c:pt idx="125">
                <c:v>1.1166466626626674</c:v>
              </c:pt>
              <c:pt idx="126">
                <c:v>-0.21162460625511215</c:v>
              </c:pt>
              <c:pt idx="127">
                <c:v>8.1200568394507677E-2</c:v>
              </c:pt>
              <c:pt idx="128">
                <c:v>0.77259488683182131</c:v>
              </c:pt>
              <c:pt idx="129">
                <c:v>1.0065050016531558</c:v>
              </c:pt>
              <c:pt idx="130">
                <c:v>-0.13713074459535135</c:v>
              </c:pt>
              <c:pt idx="131">
                <c:v>0.43404990021136236</c:v>
              </c:pt>
              <c:pt idx="132">
                <c:v>0.24561182129410114</c:v>
              </c:pt>
              <c:pt idx="133">
                <c:v>0.52144719451045585</c:v>
              </c:pt>
              <c:pt idx="134">
                <c:v>0.94879091865358245</c:v>
              </c:pt>
              <c:pt idx="135">
                <c:v>5.0512450903024253E-2</c:v>
              </c:pt>
              <c:pt idx="136">
                <c:v>5.8915924052264652E-2</c:v>
              </c:pt>
              <c:pt idx="137">
                <c:v>0.30718886442138532</c:v>
              </c:pt>
              <c:pt idx="138">
                <c:v>1.6490303594817473</c:v>
              </c:pt>
              <c:pt idx="139">
                <c:v>1.8277543754795478</c:v>
              </c:pt>
              <c:pt idx="140">
                <c:v>1.8329333609879677</c:v>
              </c:pt>
              <c:pt idx="141">
                <c:v>1.1623317694098756</c:v>
              </c:pt>
              <c:pt idx="142">
                <c:v>0.30400224330983727</c:v>
              </c:pt>
              <c:pt idx="143">
                <c:v>0.7055422075819866</c:v>
              </c:pt>
              <c:pt idx="144">
                <c:v>1.6308591319516617</c:v>
              </c:pt>
              <c:pt idx="145">
                <c:v>1.7879716945940478</c:v>
              </c:pt>
              <c:pt idx="146">
                <c:v>2.2374068042687951</c:v>
              </c:pt>
              <c:pt idx="147">
                <c:v>1.6038571775866173</c:v>
              </c:pt>
              <c:pt idx="148">
                <c:v>2.0815598462838443</c:v>
              </c:pt>
              <c:pt idx="149">
                <c:v>2.1412324717625602</c:v>
              </c:pt>
              <c:pt idx="150">
                <c:v>1.909761861714613</c:v>
              </c:pt>
              <c:pt idx="151">
                <c:v>1.7096425500077037</c:v>
              </c:pt>
              <c:pt idx="152">
                <c:v>1.7139439313107663</c:v>
              </c:pt>
              <c:pt idx="153">
                <c:v>0.73103174296211471</c:v>
              </c:pt>
              <c:pt idx="154">
                <c:v>0.56015770568662948</c:v>
              </c:pt>
              <c:pt idx="155">
                <c:v>0.34991715710179472</c:v>
              </c:pt>
              <c:pt idx="156">
                <c:v>0.81256811282832664</c:v>
              </c:pt>
              <c:pt idx="157">
                <c:v>1.9193656993509471</c:v>
              </c:pt>
              <c:pt idx="158">
                <c:v>1.3986697671342696</c:v>
              </c:pt>
              <c:pt idx="159">
                <c:v>1.5945168262443048</c:v>
              </c:pt>
              <c:pt idx="160">
                <c:v>1.8582131864335509</c:v>
              </c:pt>
              <c:pt idx="161">
                <c:v>1.2264428454584455</c:v>
              </c:pt>
              <c:pt idx="162">
                <c:v>1.8327816036693061</c:v>
              </c:pt>
              <c:pt idx="163">
                <c:v>1.6453058531335845</c:v>
              </c:pt>
              <c:pt idx="164">
                <c:v>1.1523727930674148</c:v>
              </c:pt>
              <c:pt idx="165">
                <c:v>0.58275845934034054</c:v>
              </c:pt>
              <c:pt idx="166">
                <c:v>0.9387186407852377</c:v>
              </c:pt>
              <c:pt idx="167">
                <c:v>1.7016431611183751</c:v>
              </c:pt>
              <c:pt idx="168">
                <c:v>1.1744226484305762</c:v>
              </c:pt>
              <c:pt idx="169">
                <c:v>1.2728953097273068</c:v>
              </c:pt>
              <c:pt idx="170">
                <c:v>1.3154977303571185</c:v>
              </c:pt>
              <c:pt idx="171">
                <c:v>0.66406817710511423</c:v>
              </c:pt>
              <c:pt idx="172">
                <c:v>1.4645939910829955</c:v>
              </c:pt>
              <c:pt idx="173">
                <c:v>0.52200486798288881</c:v>
              </c:pt>
              <c:pt idx="174">
                <c:v>0.66460322275566064</c:v>
              </c:pt>
              <c:pt idx="175">
                <c:v>1.5156175351651018</c:v>
              </c:pt>
              <c:pt idx="176">
                <c:v>1.8441944393202105</c:v>
              </c:pt>
              <c:pt idx="177">
                <c:v>2.15795716144163</c:v>
              </c:pt>
              <c:pt idx="178">
                <c:v>2.0312779118686999</c:v>
              </c:pt>
              <c:pt idx="179">
                <c:v>2.7146820130165352</c:v>
              </c:pt>
              <c:pt idx="180">
                <c:v>1.8065449227220083</c:v>
              </c:pt>
              <c:pt idx="181">
                <c:v>0.38794896544251878</c:v>
              </c:pt>
              <c:pt idx="182">
                <c:v>0.84130250621584002</c:v>
              </c:pt>
              <c:pt idx="183">
                <c:v>-0.11207803274249328</c:v>
              </c:pt>
              <c:pt idx="184">
                <c:v>0.21326326324964862</c:v>
              </c:pt>
              <c:pt idx="185">
                <c:v>0.15323289056418804</c:v>
              </c:pt>
              <c:pt idx="186">
                <c:v>-0.19527693159702769</c:v>
              </c:pt>
              <c:pt idx="187">
                <c:v>0.60707937219885877</c:v>
              </c:pt>
              <c:pt idx="188">
                <c:v>0.27648512810834652</c:v>
              </c:pt>
              <c:pt idx="189">
                <c:v>0.41851512298024973</c:v>
              </c:pt>
              <c:pt idx="190">
                <c:v>0.83222557399311692</c:v>
              </c:pt>
              <c:pt idx="191">
                <c:v>0.90590189169718582</c:v>
              </c:pt>
              <c:pt idx="192">
                <c:v>0.95329742402310114</c:v>
              </c:pt>
              <c:pt idx="193">
                <c:v>1.0944964993976627</c:v>
              </c:pt>
              <c:pt idx="194">
                <c:v>1.0262967156922254</c:v>
              </c:pt>
              <c:pt idx="195">
                <c:v>0.68402675030679572</c:v>
              </c:pt>
              <c:pt idx="196">
                <c:v>0.74094829663156092</c:v>
              </c:pt>
              <c:pt idx="197">
                <c:v>0.58545955614485068</c:v>
              </c:pt>
              <c:pt idx="198">
                <c:v>1.0198606405146409</c:v>
              </c:pt>
              <c:pt idx="199">
                <c:v>1.1299325234792144</c:v>
              </c:pt>
              <c:pt idx="200">
                <c:v>1.0939812606844397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BB-491C-8902-3AE9B3765002}"/>
            </c:ext>
          </c:extLst>
        </c:ser>
        <c:ser>
          <c:idx val="2"/>
          <c:order val="1"/>
          <c:tx>
            <c:v>Shaffled time series L</c:v>
          </c:tx>
          <c:marker>
            <c:symbol val="none"/>
          </c:marker>
          <c:val>
            <c:numLit>
              <c:formatCode>General</c:formatCode>
              <c:ptCount val="201"/>
              <c:pt idx="0">
                <c:v>4.6051701859880918</c:v>
              </c:pt>
              <c:pt idx="1">
                <c:v>3.9509119474699785</c:v>
              </c:pt>
              <c:pt idx="2">
                <c:v>4.3987862093598329</c:v>
              </c:pt>
              <c:pt idx="3">
                <c:v>4.7400477111528669</c:v>
              </c:pt>
              <c:pt idx="4">
                <c:v>4.6599404272952913</c:v>
              </c:pt>
              <c:pt idx="5">
                <c:v>4.5922386423033235</c:v>
              </c:pt>
              <c:pt idx="6">
                <c:v>4.7838241972162141</c:v>
              </c:pt>
              <c:pt idx="7">
                <c:v>5.5843500111940951</c:v>
              </c:pt>
              <c:pt idx="8">
                <c:v>5.4244145573436118</c:v>
              </c:pt>
              <c:pt idx="9">
                <c:v>5.3028356108353085</c:v>
              </c:pt>
              <c:pt idx="10">
                <c:v>5.3502311431612242</c:v>
              </c:pt>
              <c:pt idx="11">
                <c:v>5.5809512362398586</c:v>
              </c:pt>
              <c:pt idx="12">
                <c:v>5.5449999734450834</c:v>
              </c:pt>
              <c:pt idx="13">
                <c:v>5.791887841760631</c:v>
              </c:pt>
              <c:pt idx="14">
                <c:v>5.2646673290728323</c:v>
              </c:pt>
              <c:pt idx="15">
                <c:v>6.3303748544356599</c:v>
              </c:pt>
              <c:pt idx="16">
                <c:v>5.0021035855178804</c:v>
              </c:pt>
              <c:pt idx="17">
                <c:v>4.6535937633566649</c:v>
              </c:pt>
              <c:pt idx="18">
                <c:v>4.4294315437987422</c:v>
              </c:pt>
              <c:pt idx="19">
                <c:v>4.5714615386706452</c:v>
              </c:pt>
              <c:pt idx="20">
                <c:v>5.142642183477359</c:v>
              </c:pt>
              <c:pt idx="21">
                <c:v>4.2345050931828325</c:v>
              </c:pt>
              <c:pt idx="22">
                <c:v>3.2811245542244993</c:v>
              </c:pt>
              <c:pt idx="23">
                <c:v>3.4598485702222996</c:v>
              </c:pt>
              <c:pt idx="24">
                <c:v>4.609694055077199</c:v>
              </c:pt>
              <c:pt idx="25">
                <c:v>4.2860374263567014</c:v>
              </c:pt>
              <c:pt idx="26">
                <c:v>3.9437674609712716</c:v>
              </c:pt>
              <c:pt idx="27">
                <c:v>4.2196028341876266</c:v>
              </c:pt>
              <c:pt idx="28">
                <c:v>3.5305180536445699</c:v>
              </c:pt>
              <c:pt idx="29">
                <c:v>3.1189958852895727</c:v>
              </c:pt>
              <c:pt idx="30">
                <c:v>3.7888918728506802</c:v>
              </c:pt>
              <c:pt idx="31">
                <c:v>3.5793977420559262</c:v>
              </c:pt>
              <c:pt idx="32">
                <c:v>2.8260557308564458</c:v>
              </c:pt>
              <c:pt idx="33">
                <c:v>2.8829772771812108</c:v>
              </c:pt>
              <c:pt idx="34">
                <c:v>1.9846988094306526</c:v>
              </c:pt>
              <c:pt idx="35">
                <c:v>2.2541730493334229</c:v>
              </c:pt>
              <c:pt idx="36">
                <c:v>2.7152112217750468</c:v>
              </c:pt>
              <c:pt idx="37">
                <c:v>2.7888875394791155</c:v>
              </c:pt>
              <c:pt idx="38">
                <c:v>1.9305580133790772</c:v>
              </c:pt>
              <c:pt idx="39">
                <c:v>2.1910999067911554</c:v>
              </c:pt>
              <c:pt idx="40">
                <c:v>2.5164412027832972</c:v>
              </c:pt>
              <c:pt idx="41">
                <c:v>2.4166487859133996</c:v>
              </c:pt>
              <c:pt idx="42">
                <c:v>2.2973946707206307</c:v>
              </c:pt>
              <c:pt idx="43">
                <c:v>2.0075360406128593</c:v>
              </c:pt>
              <c:pt idx="44">
                <c:v>2.7650462838672825</c:v>
              </c:pt>
              <c:pt idx="45">
                <c:v>2.7693476651703453</c:v>
              </c:pt>
              <c:pt idx="46">
                <c:v>2.7645288213479304</c:v>
              </c:pt>
              <c:pt idx="47">
                <c:v>2.3214416435924958</c:v>
              </c:pt>
              <c:pt idx="48">
                <c:v>1.9908473995019835</c:v>
              </c:pt>
              <c:pt idx="49">
                <c:v>2.2545437596912299</c:v>
              </c:pt>
              <c:pt idx="50">
                <c:v>1.9653448649567036</c:v>
              </c:pt>
              <c:pt idx="51">
                <c:v>1.6607697251913749</c:v>
              </c:pt>
              <c:pt idx="52">
                <c:v>1.6659487106997948</c:v>
              </c:pt>
              <c:pt idx="53">
                <c:v>1.8071477860743563</c:v>
              </c:pt>
              <c:pt idx="54">
                <c:v>1.2224885122244562</c:v>
              </c:pt>
              <c:pt idx="55">
                <c:v>1.6361989632373235</c:v>
              </c:pt>
              <c:pt idx="56">
                <c:v>1.3563598950886611</c:v>
              </c:pt>
              <c:pt idx="57">
                <c:v>1.7138720794832045</c:v>
              </c:pt>
              <c:pt idx="58">
                <c:v>2.4976482057543272</c:v>
              </c:pt>
              <c:pt idx="59">
                <c:v>2.3267741684788419</c:v>
              </c:pt>
              <c:pt idx="60">
                <c:v>2.0458426668754379</c:v>
              </c:pt>
              <c:pt idx="61">
                <c:v>1.2187321412363088</c:v>
              </c:pt>
              <c:pt idx="62">
                <c:v>0.64911780750923453</c:v>
              </c:pt>
              <c:pt idx="63">
                <c:v>1.9076017501057707</c:v>
              </c:pt>
              <c:pt idx="64">
                <c:v>1.5756303736576376</c:v>
              </c:pt>
              <c:pt idx="65">
                <c:v>1.6176483614015003</c:v>
              </c:pt>
              <c:pt idx="66">
                <c:v>2.0802993171280324</c:v>
              </c:pt>
              <c:pt idx="67">
                <c:v>1.8406356877729346</c:v>
              </c:pt>
              <c:pt idx="68">
                <c:v>2.691650000182376</c:v>
              </c:pt>
              <c:pt idx="69">
                <c:v>2.9260369691634152</c:v>
              </c:pt>
              <c:pt idx="70">
                <c:v>3.3793905099367363</c:v>
              </c:pt>
              <c:pt idx="71">
                <c:v>3.3821399948113009</c:v>
              </c:pt>
              <c:pt idx="72">
                <c:v>3.652379549259571</c:v>
              </c:pt>
              <c:pt idx="73">
                <c:v>3.8689218581242173</c:v>
              </c:pt>
              <c:pt idx="74">
                <c:v>3.9319835553111342</c:v>
              </c:pt>
              <c:pt idx="75">
                <c:v>3.3002132143360288</c:v>
              </c:pt>
              <c:pt idx="76">
                <c:v>3.6850950869013399</c:v>
              </c:pt>
              <c:pt idx="77">
                <c:v>3.0026263485413578</c:v>
              </c:pt>
              <c:pt idx="78">
                <c:v>3.3486792369009879</c:v>
              </c:pt>
              <c:pt idx="79">
                <c:v>2.4921109339821435</c:v>
              </c:pt>
              <c:pt idx="80">
                <c:v>2.6492234966245296</c:v>
              </c:pt>
              <c:pt idx="81">
                <c:v>2.2473212516179943</c:v>
              </c:pt>
              <c:pt idx="82">
                <c:v>3.0102457719511317</c:v>
              </c:pt>
              <c:pt idx="83">
                <c:v>2.6946040395189876</c:v>
              </c:pt>
              <c:pt idx="84">
                <c:v>2.8321573628621177</c:v>
              </c:pt>
              <c:pt idx="85">
                <c:v>3.0711218553754946</c:v>
              </c:pt>
              <c:pt idx="86">
                <c:v>3.3848845774969138</c:v>
              </c:pt>
              <c:pt idx="87">
                <c:v>2.877159601859832</c:v>
              </c:pt>
              <c:pt idx="88">
                <c:v>2.9756322631565624</c:v>
              </c:pt>
              <c:pt idx="89">
                <c:v>2.7525834754759431</c:v>
              </c:pt>
              <c:pt idx="90">
                <c:v>2.9566492689651036</c:v>
              </c:pt>
              <c:pt idx="91">
                <c:v>3.3235414218433936</c:v>
              </c:pt>
              <c:pt idx="92">
                <c:v>3.1077942656253947</c:v>
              </c:pt>
              <c:pt idx="93">
                <c:v>3.1108598119968196</c:v>
              </c:pt>
              <c:pt idx="94">
                <c:v>3.1134132393370906</c:v>
              </c:pt>
              <c:pt idx="95">
                <c:v>2.8873036700561765</c:v>
              </c:pt>
              <c:pt idx="96">
                <c:v>2.5736662627029245</c:v>
              </c:pt>
              <c:pt idx="97">
                <c:v>2.2263433522774032</c:v>
              </c:pt>
              <c:pt idx="98">
                <c:v>2.0996641027044731</c:v>
              </c:pt>
              <c:pt idx="99">
                <c:v>2.1080675758537137</c:v>
              </c:pt>
              <c:pt idx="100">
                <c:v>2.9104238796496</c:v>
              </c:pt>
              <c:pt idx="101">
                <c:v>1.9558040846840694</c:v>
              </c:pt>
              <c:pt idx="102">
                <c:v>1.2679316911721801</c:v>
              </c:pt>
              <c:pt idx="103">
                <c:v>0.99530013024412778</c:v>
              </c:pt>
              <c:pt idx="104">
                <c:v>0.32469853866603571</c:v>
              </c:pt>
              <c:pt idx="105">
                <c:v>0.43673950595456967</c:v>
              </c:pt>
              <c:pt idx="106">
                <c:v>-0.5461726823940819</c:v>
              </c:pt>
              <c:pt idx="107">
                <c:v>-0.39157754827151081</c:v>
              </c:pt>
              <c:pt idx="108">
                <c:v>8.6125120425716184E-2</c:v>
              </c:pt>
              <c:pt idx="109">
                <c:v>0.20819983647799117</c:v>
              </c:pt>
              <c:pt idx="110">
                <c:v>-2.0407121068435896E-3</c:v>
              </c:pt>
              <c:pt idx="111">
                <c:v>-0.46956857436575011</c:v>
              </c:pt>
              <c:pt idx="112">
                <c:v>-1.2503039080617528</c:v>
              </c:pt>
              <c:pt idx="113">
                <c:v>-0.89434372661685568</c:v>
              </c:pt>
              <c:pt idx="114">
                <c:v>-0.21093962546902034</c:v>
              </c:pt>
              <c:pt idx="115">
                <c:v>0.22346145890076985</c:v>
              </c:pt>
              <c:pt idx="116">
                <c:v>1.1487783832704448</c:v>
              </c:pt>
              <c:pt idx="117">
                <c:v>1.3510648359863016</c:v>
              </c:pt>
              <c:pt idx="118">
                <c:v>1.5469118950963368</c:v>
              </c:pt>
              <c:pt idx="119">
                <c:v>1.3908687360134313</c:v>
              </c:pt>
              <c:pt idx="120">
                <c:v>2.2569863650337636</c:v>
              </c:pt>
              <c:pt idx="121">
                <c:v>2.4922691339781347</c:v>
              </c:pt>
              <c:pt idx="122">
                <c:v>2.7226749383390314</c:v>
              </c:pt>
              <c:pt idx="123">
                <c:v>2.512039256580521</c:v>
              </c:pt>
              <c:pt idx="124">
                <c:v>1.7718291274732383</c:v>
              </c:pt>
              <c:pt idx="125">
                <c:v>1.4981032089567863</c:v>
              </c:pt>
              <c:pt idx="126">
                <c:v>1.790928383606406</c:v>
              </c:pt>
              <c:pt idx="127">
                <c:v>3.1327698786667679</c:v>
              </c:pt>
              <c:pt idx="128">
                <c:v>2.1181965815007748</c:v>
              </c:pt>
              <c:pt idx="129">
                <c:v>2.4855649823976806</c:v>
              </c:pt>
              <c:pt idx="130">
                <c:v>3.047224775535232</c:v>
              </c:pt>
              <c:pt idx="131">
                <c:v>3.3123205855044389</c:v>
              </c:pt>
              <c:pt idx="132">
                <c:v>2.5423388160564135</c:v>
              </c:pt>
              <c:pt idx="133">
                <c:v>2.0494057559902439</c:v>
              </c:pt>
              <c:pt idx="134">
                <c:v>2.3249504646734001</c:v>
              </c:pt>
              <c:pt idx="135">
                <c:v>2.1278653531493879</c:v>
              </c:pt>
              <c:pt idx="136">
                <c:v>1.5101680620530911</c:v>
              </c:pt>
              <c:pt idx="137">
                <c:v>1.9375117861962177</c:v>
              </c:pt>
              <c:pt idx="138">
                <c:v>1.3137883064858622</c:v>
              </c:pt>
              <c:pt idx="139">
                <c:v>0.94087346938495942</c:v>
              </c:pt>
              <c:pt idx="140">
                <c:v>1.4365697337050189</c:v>
              </c:pt>
              <c:pt idx="141">
                <c:v>0.91587380148834141</c:v>
              </c:pt>
              <c:pt idx="142">
                <c:v>1.068693184740241</c:v>
              </c:pt>
              <c:pt idx="143">
                <c:v>1.5776471670208216</c:v>
              </c:pt>
              <c:pt idx="144">
                <c:v>0.43401142077231447</c:v>
              </c:pt>
              <c:pt idx="145">
                <c:v>-0.21676829910705098</c:v>
              </c:pt>
              <c:pt idx="146">
                <c:v>-0.63789434653156429</c:v>
              </c:pt>
              <c:pt idx="147">
                <c:v>5.3499971905749399E-2</c:v>
              </c:pt>
              <c:pt idx="148">
                <c:v>0.65983873011660998</c:v>
              </c:pt>
              <c:pt idx="149">
                <c:v>1.7666363166392305</c:v>
              </c:pt>
              <c:pt idx="150">
                <c:v>1.6510418165879477</c:v>
              </c:pt>
              <c:pt idx="151">
                <c:v>1.7611136995525212</c:v>
              </c:pt>
              <c:pt idx="152">
                <c:v>2.0720617397671179</c:v>
              </c:pt>
              <c:pt idx="153">
                <c:v>2.0120313670816574</c:v>
              </c:pt>
              <c:pt idx="154">
                <c:v>1.3606018138296532</c:v>
              </c:pt>
              <c:pt idx="155">
                <c:v>1.3180927497360981</c:v>
              </c:pt>
              <c:pt idx="156">
                <c:v>0.95330840288730045</c:v>
              </c:pt>
              <c:pt idx="157">
                <c:v>1.2818853070424092</c:v>
              </c:pt>
              <c:pt idx="158">
                <c:v>1.0944095565066876</c:v>
              </c:pt>
              <c:pt idx="159">
                <c:v>2.0672952345981521</c:v>
              </c:pt>
              <c:pt idx="160">
                <c:v>2.4634980992465363</c:v>
              </c:pt>
              <c:pt idx="161">
                <c:v>2.9916252543483717</c:v>
              </c:pt>
              <c:pt idx="162">
                <c:v>2.9663790169956012</c:v>
              </c:pt>
              <c:pt idx="163">
                <c:v>2.8981792332901639</c:v>
              </c:pt>
              <c:pt idx="164">
                <c:v>2.9578518587688798</c:v>
              </c:pt>
              <c:pt idx="165">
                <c:v>2.1426626939041271</c:v>
              </c:pt>
              <c:pt idx="166">
                <c:v>2.3765728087254616</c:v>
              </c:pt>
              <c:pt idx="167">
                <c:v>2.96640041166747</c:v>
              </c:pt>
              <c:pt idx="168">
                <c:v>3.2300601126793849</c:v>
              </c:pt>
              <c:pt idx="169">
                <c:v>2.287470989579278</c:v>
              </c:pt>
              <c:pt idx="170">
                <c:v>2.1319822490925677</c:v>
              </c:pt>
              <c:pt idx="171">
                <c:v>2.9259253666100129</c:v>
              </c:pt>
              <c:pt idx="172">
                <c:v>2.7945177725436174</c:v>
              </c:pt>
              <c:pt idx="173">
                <c:v>3.1960577368157668</c:v>
              </c:pt>
              <c:pt idx="174">
                <c:v>3.942382815117242</c:v>
              </c:pt>
              <c:pt idx="175">
                <c:v>4.084981169890014</c:v>
              </c:pt>
              <c:pt idx="176">
                <c:v>4.6036167540685664</c:v>
              </c:pt>
              <c:pt idx="177">
                <c:v>4.6830068511529106</c:v>
              </c:pt>
              <c:pt idx="178">
                <c:v>4.4828875394460015</c:v>
              </c:pt>
              <c:pt idx="179">
                <c:v>4.2944494605287407</c:v>
              </c:pt>
              <c:pt idx="180">
                <c:v>3.7822771320148263</c:v>
              </c:pt>
              <c:pt idx="181">
                <c:v>3.7301931986191539</c:v>
              </c:pt>
              <c:pt idx="182">
                <c:v>3.9784661389882747</c:v>
              </c:pt>
              <c:pt idx="183">
                <c:v>3.4853870354828249</c:v>
              </c:pt>
              <c:pt idx="184">
                <c:v>2.9594019240733971</c:v>
              </c:pt>
              <c:pt idx="185">
                <c:v>2.72793131402545</c:v>
              </c:pt>
              <c:pt idx="186">
                <c:v>3.2746751813159607</c:v>
              </c:pt>
              <c:pt idx="187">
                <c:v>3.0267247108215853</c:v>
              </c:pt>
              <c:pt idx="188">
                <c:v>3.0441288875292636</c:v>
              </c:pt>
              <c:pt idx="189">
                <c:v>2.4105792608470855</c:v>
              </c:pt>
              <c:pt idx="190">
                <c:v>2.453181681476897</c:v>
              </c:pt>
              <c:pt idx="191">
                <c:v>2.1935389071203155</c:v>
              </c:pt>
              <c:pt idx="192">
                <c:v>2.060401344913994</c:v>
              </c:pt>
              <c:pt idx="193">
                <c:v>2.0842220111548513</c:v>
              </c:pt>
              <c:pt idx="194">
                <c:v>0.66562605387536178</c:v>
              </c:pt>
              <c:pt idx="195">
                <c:v>1.1843056569834609</c:v>
              </c:pt>
              <c:pt idx="196">
                <c:v>1.1455415977244594</c:v>
              </c:pt>
              <c:pt idx="197">
                <c:v>1.5949767073992067</c:v>
              </c:pt>
              <c:pt idx="198">
                <c:v>0.74470136633038542</c:v>
              </c:pt>
              <c:pt idx="199">
                <c:v>0.49787269599521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DBB-491C-8902-3AE9B3765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84000"/>
        <c:axId val="133585536"/>
      </c:lineChart>
      <c:catAx>
        <c:axId val="1335840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133585536"/>
        <c:crosses val="max"/>
        <c:auto val="1"/>
        <c:lblAlgn val="ctr"/>
        <c:lblOffset val="100"/>
        <c:noMultiLvlLbl val="0"/>
      </c:catAx>
      <c:valAx>
        <c:axId val="13358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358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13888888888983"/>
          <c:y val="0.16628280839895013"/>
          <c:w val="0.29741666666666727"/>
          <c:h val="0.209101049868766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10548523206751"/>
          <c:y val="0.17525773195876287"/>
          <c:w val="0.65400843881856541"/>
          <c:h val="0.59450171821305842"/>
        </c:manualLayout>
      </c:layout>
      <c:lineChart>
        <c:grouping val="standard"/>
        <c:varyColors val="0"/>
        <c:ser>
          <c:idx val="1"/>
          <c:order val="0"/>
          <c:tx>
            <c:v> H(t)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84"/>
              <c:pt idx="0">
                <c:v>0</c:v>
              </c:pt>
              <c:pt idx="1">
                <c:v>0.02</c:v>
              </c:pt>
              <c:pt idx="2">
                <c:v>0.04</c:v>
              </c:pt>
              <c:pt idx="3">
                <c:v>0.06</c:v>
              </c:pt>
              <c:pt idx="4">
                <c:v>0.08</c:v>
              </c:pt>
              <c:pt idx="5">
                <c:v>0.1</c:v>
              </c:pt>
              <c:pt idx="6">
                <c:v>0.12</c:v>
              </c:pt>
              <c:pt idx="7">
                <c:v>0.15</c:v>
              </c:pt>
              <c:pt idx="8">
                <c:v>0.17</c:v>
              </c:pt>
              <c:pt idx="9">
                <c:v>0.19</c:v>
              </c:pt>
              <c:pt idx="10">
                <c:v>0.21</c:v>
              </c:pt>
              <c:pt idx="11">
                <c:v>0.23</c:v>
              </c:pt>
              <c:pt idx="12">
                <c:v>0.25</c:v>
              </c:pt>
              <c:pt idx="13">
                <c:v>0.27</c:v>
              </c:pt>
              <c:pt idx="14">
                <c:v>0.28999999999999998</c:v>
              </c:pt>
              <c:pt idx="15">
                <c:v>0.31</c:v>
              </c:pt>
              <c:pt idx="16">
                <c:v>0.33</c:v>
              </c:pt>
              <c:pt idx="17">
                <c:v>0.35</c:v>
              </c:pt>
              <c:pt idx="18">
                <c:v>0.38</c:v>
              </c:pt>
              <c:pt idx="19">
                <c:v>0.4</c:v>
              </c:pt>
              <c:pt idx="20">
                <c:v>0.42</c:v>
              </c:pt>
              <c:pt idx="21">
                <c:v>0.44</c:v>
              </c:pt>
              <c:pt idx="22">
                <c:v>0.46</c:v>
              </c:pt>
              <c:pt idx="23">
                <c:v>0.48</c:v>
              </c:pt>
              <c:pt idx="24">
                <c:v>0.5</c:v>
              </c:pt>
              <c:pt idx="25">
                <c:v>0.52</c:v>
              </c:pt>
              <c:pt idx="26">
                <c:v>0.54</c:v>
              </c:pt>
              <c:pt idx="27">
                <c:v>0.56000000000000005</c:v>
              </c:pt>
              <c:pt idx="28">
                <c:v>0.57999999999999996</c:v>
              </c:pt>
              <c:pt idx="29">
                <c:v>0.6</c:v>
              </c:pt>
              <c:pt idx="30">
                <c:v>0.62</c:v>
              </c:pt>
              <c:pt idx="31">
                <c:v>0.65</c:v>
              </c:pt>
              <c:pt idx="32">
                <c:v>0.67</c:v>
              </c:pt>
              <c:pt idx="33">
                <c:v>0.69</c:v>
              </c:pt>
              <c:pt idx="34">
                <c:v>0.71</c:v>
              </c:pt>
              <c:pt idx="35">
                <c:v>0.73</c:v>
              </c:pt>
              <c:pt idx="36">
                <c:v>0.75</c:v>
              </c:pt>
              <c:pt idx="37">
                <c:v>0.77</c:v>
              </c:pt>
              <c:pt idx="38">
                <c:v>0.79</c:v>
              </c:pt>
              <c:pt idx="39">
                <c:v>0.81</c:v>
              </c:pt>
              <c:pt idx="40">
                <c:v>0.83</c:v>
              </c:pt>
              <c:pt idx="41">
                <c:v>0.85</c:v>
              </c:pt>
              <c:pt idx="42">
                <c:v>0.88</c:v>
              </c:pt>
              <c:pt idx="43">
                <c:v>0.9</c:v>
              </c:pt>
              <c:pt idx="44">
                <c:v>0.92</c:v>
              </c:pt>
              <c:pt idx="45">
                <c:v>0.94</c:v>
              </c:pt>
              <c:pt idx="46">
                <c:v>0.96</c:v>
              </c:pt>
              <c:pt idx="47">
                <c:v>0.98</c:v>
              </c:pt>
              <c:pt idx="48">
                <c:v>1</c:v>
              </c:pt>
              <c:pt idx="49">
                <c:v>1.02</c:v>
              </c:pt>
              <c:pt idx="50">
                <c:v>1.04</c:v>
              </c:pt>
              <c:pt idx="51">
                <c:v>1.06</c:v>
              </c:pt>
              <c:pt idx="52">
                <c:v>1.08</c:v>
              </c:pt>
              <c:pt idx="53">
                <c:v>1.1000000000000001</c:v>
              </c:pt>
              <c:pt idx="54">
                <c:v>1.1200000000000001</c:v>
              </c:pt>
              <c:pt idx="55">
                <c:v>1.1499999999999999</c:v>
              </c:pt>
              <c:pt idx="56">
                <c:v>1.17</c:v>
              </c:pt>
              <c:pt idx="57">
                <c:v>1.19</c:v>
              </c:pt>
              <c:pt idx="58">
                <c:v>1.21</c:v>
              </c:pt>
              <c:pt idx="59">
                <c:v>1.23</c:v>
              </c:pt>
              <c:pt idx="60">
                <c:v>1.25</c:v>
              </c:pt>
              <c:pt idx="61">
                <c:v>1.27</c:v>
              </c:pt>
              <c:pt idx="62">
                <c:v>1.29</c:v>
              </c:pt>
              <c:pt idx="63">
                <c:v>1.31</c:v>
              </c:pt>
              <c:pt idx="64">
                <c:v>1.33</c:v>
              </c:pt>
              <c:pt idx="65">
                <c:v>1.35</c:v>
              </c:pt>
              <c:pt idx="66">
                <c:v>1.38</c:v>
              </c:pt>
              <c:pt idx="67">
                <c:v>1.4</c:v>
              </c:pt>
              <c:pt idx="68">
                <c:v>1.42</c:v>
              </c:pt>
              <c:pt idx="69">
                <c:v>1.44</c:v>
              </c:pt>
              <c:pt idx="70">
                <c:v>1.46</c:v>
              </c:pt>
              <c:pt idx="71">
                <c:v>1.48</c:v>
              </c:pt>
              <c:pt idx="72">
                <c:v>1.5</c:v>
              </c:pt>
              <c:pt idx="73">
                <c:v>1.52</c:v>
              </c:pt>
              <c:pt idx="74">
                <c:v>1.54</c:v>
              </c:pt>
              <c:pt idx="75">
                <c:v>1.56</c:v>
              </c:pt>
              <c:pt idx="76">
                <c:v>1.58</c:v>
              </c:pt>
              <c:pt idx="77">
                <c:v>1.6</c:v>
              </c:pt>
              <c:pt idx="78">
                <c:v>1.62</c:v>
              </c:pt>
              <c:pt idx="79">
                <c:v>1.65</c:v>
              </c:pt>
              <c:pt idx="80">
                <c:v>1.67</c:v>
              </c:pt>
              <c:pt idx="81">
                <c:v>1.69</c:v>
              </c:pt>
              <c:pt idx="82">
                <c:v>1.71</c:v>
              </c:pt>
              <c:pt idx="83">
                <c:v>1.73</c:v>
              </c:pt>
              <c:pt idx="84">
                <c:v>1.75</c:v>
              </c:pt>
              <c:pt idx="85">
                <c:v>1.77</c:v>
              </c:pt>
              <c:pt idx="86">
                <c:v>1.79</c:v>
              </c:pt>
              <c:pt idx="87">
                <c:v>1.81</c:v>
              </c:pt>
              <c:pt idx="88">
                <c:v>1.83</c:v>
              </c:pt>
              <c:pt idx="89">
                <c:v>1.85</c:v>
              </c:pt>
              <c:pt idx="90">
                <c:v>1.88</c:v>
              </c:pt>
              <c:pt idx="91">
                <c:v>1.9</c:v>
              </c:pt>
              <c:pt idx="92">
                <c:v>1.92</c:v>
              </c:pt>
              <c:pt idx="93">
                <c:v>1.94</c:v>
              </c:pt>
              <c:pt idx="94">
                <c:v>1.96</c:v>
              </c:pt>
              <c:pt idx="95">
                <c:v>1.98</c:v>
              </c:pt>
              <c:pt idx="96">
                <c:v>2</c:v>
              </c:pt>
              <c:pt idx="97">
                <c:v>2.02</c:v>
              </c:pt>
              <c:pt idx="98">
                <c:v>2.04</c:v>
              </c:pt>
              <c:pt idx="99">
                <c:v>2.06</c:v>
              </c:pt>
              <c:pt idx="100">
                <c:v>2.08</c:v>
              </c:pt>
              <c:pt idx="101">
                <c:v>2.1</c:v>
              </c:pt>
              <c:pt idx="102">
                <c:v>2.12</c:v>
              </c:pt>
              <c:pt idx="103">
                <c:v>2.15</c:v>
              </c:pt>
              <c:pt idx="104">
                <c:v>2.17</c:v>
              </c:pt>
              <c:pt idx="105">
                <c:v>2.19</c:v>
              </c:pt>
              <c:pt idx="106">
                <c:v>2.21</c:v>
              </c:pt>
              <c:pt idx="107">
                <c:v>2.23</c:v>
              </c:pt>
              <c:pt idx="108">
                <c:v>2.25</c:v>
              </c:pt>
              <c:pt idx="109">
                <c:v>2.27</c:v>
              </c:pt>
              <c:pt idx="110">
                <c:v>2.29</c:v>
              </c:pt>
              <c:pt idx="111">
                <c:v>2.31</c:v>
              </c:pt>
              <c:pt idx="112">
                <c:v>2.33</c:v>
              </c:pt>
              <c:pt idx="113">
                <c:v>2.35</c:v>
              </c:pt>
              <c:pt idx="114">
                <c:v>2.38</c:v>
              </c:pt>
              <c:pt idx="115">
                <c:v>2.4</c:v>
              </c:pt>
              <c:pt idx="116">
                <c:v>2.42</c:v>
              </c:pt>
              <c:pt idx="117">
                <c:v>2.44</c:v>
              </c:pt>
              <c:pt idx="118">
                <c:v>2.46</c:v>
              </c:pt>
              <c:pt idx="119">
                <c:v>2.48</c:v>
              </c:pt>
              <c:pt idx="120">
                <c:v>2.5</c:v>
              </c:pt>
              <c:pt idx="121">
                <c:v>2.52</c:v>
              </c:pt>
              <c:pt idx="122">
                <c:v>2.54</c:v>
              </c:pt>
              <c:pt idx="123">
                <c:v>2.56</c:v>
              </c:pt>
              <c:pt idx="124">
                <c:v>2.58</c:v>
              </c:pt>
              <c:pt idx="125">
                <c:v>2.6</c:v>
              </c:pt>
              <c:pt idx="126">
                <c:v>2.62</c:v>
              </c:pt>
              <c:pt idx="127">
                <c:v>2.65</c:v>
              </c:pt>
              <c:pt idx="128">
                <c:v>2.67</c:v>
              </c:pt>
              <c:pt idx="129">
                <c:v>2.69</c:v>
              </c:pt>
              <c:pt idx="130">
                <c:v>2.71</c:v>
              </c:pt>
              <c:pt idx="131">
                <c:v>2.73</c:v>
              </c:pt>
              <c:pt idx="132">
                <c:v>2.75</c:v>
              </c:pt>
              <c:pt idx="133">
                <c:v>2.77</c:v>
              </c:pt>
              <c:pt idx="134">
                <c:v>2.79</c:v>
              </c:pt>
              <c:pt idx="135">
                <c:v>2.81</c:v>
              </c:pt>
              <c:pt idx="136">
                <c:v>2.83</c:v>
              </c:pt>
              <c:pt idx="137">
                <c:v>2.85</c:v>
              </c:pt>
              <c:pt idx="138">
                <c:v>2.88</c:v>
              </c:pt>
              <c:pt idx="139">
                <c:v>2.9</c:v>
              </c:pt>
              <c:pt idx="140">
                <c:v>2.92</c:v>
              </c:pt>
              <c:pt idx="141">
                <c:v>2.94</c:v>
              </c:pt>
              <c:pt idx="142">
                <c:v>2.96</c:v>
              </c:pt>
              <c:pt idx="143">
                <c:v>2.98</c:v>
              </c:pt>
              <c:pt idx="144">
                <c:v>3</c:v>
              </c:pt>
              <c:pt idx="145">
                <c:v>3.02</c:v>
              </c:pt>
              <c:pt idx="146">
                <c:v>3.04</c:v>
              </c:pt>
              <c:pt idx="147">
                <c:v>3.06</c:v>
              </c:pt>
              <c:pt idx="148">
                <c:v>3.08</c:v>
              </c:pt>
              <c:pt idx="149">
                <c:v>3.1</c:v>
              </c:pt>
              <c:pt idx="150">
                <c:v>3.12</c:v>
              </c:pt>
              <c:pt idx="151">
                <c:v>3.15</c:v>
              </c:pt>
              <c:pt idx="152">
                <c:v>3.17</c:v>
              </c:pt>
              <c:pt idx="153">
                <c:v>3.19</c:v>
              </c:pt>
              <c:pt idx="154">
                <c:v>3.21</c:v>
              </c:pt>
              <c:pt idx="155">
                <c:v>3.23</c:v>
              </c:pt>
              <c:pt idx="156">
                <c:v>3.25</c:v>
              </c:pt>
              <c:pt idx="157">
                <c:v>3.27</c:v>
              </c:pt>
              <c:pt idx="158">
                <c:v>3.29</c:v>
              </c:pt>
              <c:pt idx="159">
                <c:v>3.31</c:v>
              </c:pt>
              <c:pt idx="160">
                <c:v>3.33</c:v>
              </c:pt>
              <c:pt idx="161">
                <c:v>3.35</c:v>
              </c:pt>
              <c:pt idx="162">
                <c:v>3.38</c:v>
              </c:pt>
              <c:pt idx="163">
                <c:v>3.4</c:v>
              </c:pt>
              <c:pt idx="164">
                <c:v>3.42</c:v>
              </c:pt>
              <c:pt idx="165">
                <c:v>3.44</c:v>
              </c:pt>
              <c:pt idx="166">
                <c:v>3.46</c:v>
              </c:pt>
              <c:pt idx="167">
                <c:v>3.48</c:v>
              </c:pt>
              <c:pt idx="168">
                <c:v>3.5</c:v>
              </c:pt>
              <c:pt idx="169">
                <c:v>3.52</c:v>
              </c:pt>
              <c:pt idx="170">
                <c:v>3.54</c:v>
              </c:pt>
              <c:pt idx="171">
                <c:v>3.56</c:v>
              </c:pt>
              <c:pt idx="172">
                <c:v>3.58</c:v>
              </c:pt>
              <c:pt idx="173">
                <c:v>3.6</c:v>
              </c:pt>
              <c:pt idx="174">
                <c:v>3.62</c:v>
              </c:pt>
              <c:pt idx="175">
                <c:v>3.65</c:v>
              </c:pt>
              <c:pt idx="176">
                <c:v>3.67</c:v>
              </c:pt>
              <c:pt idx="177">
                <c:v>3.69</c:v>
              </c:pt>
              <c:pt idx="178">
                <c:v>3.71</c:v>
              </c:pt>
              <c:pt idx="179">
                <c:v>3.73</c:v>
              </c:pt>
              <c:pt idx="180">
                <c:v>3.75</c:v>
              </c:pt>
              <c:pt idx="181">
                <c:v>3.77</c:v>
              </c:pt>
              <c:pt idx="182">
                <c:v>3.79</c:v>
              </c:pt>
              <c:pt idx="183">
                <c:v>3.81</c:v>
              </c:pt>
              <c:pt idx="184">
                <c:v>3.83</c:v>
              </c:pt>
              <c:pt idx="185">
                <c:v>3.85</c:v>
              </c:pt>
              <c:pt idx="186">
                <c:v>3.88</c:v>
              </c:pt>
              <c:pt idx="187">
                <c:v>3.9</c:v>
              </c:pt>
              <c:pt idx="188">
                <c:v>3.92</c:v>
              </c:pt>
              <c:pt idx="189">
                <c:v>3.94</c:v>
              </c:pt>
              <c:pt idx="190">
                <c:v>3.96</c:v>
              </c:pt>
              <c:pt idx="191">
                <c:v>3.98</c:v>
              </c:pt>
              <c:pt idx="192">
                <c:v>4</c:v>
              </c:pt>
              <c:pt idx="193">
                <c:v>4.0199999999999996</c:v>
              </c:pt>
              <c:pt idx="194">
                <c:v>4.04</c:v>
              </c:pt>
              <c:pt idx="195">
                <c:v>4.0599999999999996</c:v>
              </c:pt>
              <c:pt idx="196">
                <c:v>4.08</c:v>
              </c:pt>
              <c:pt idx="197">
                <c:v>4.0999999999999996</c:v>
              </c:pt>
              <c:pt idx="198">
                <c:v>4.12</c:v>
              </c:pt>
              <c:pt idx="199">
                <c:v>4.1500000000000004</c:v>
              </c:pt>
              <c:pt idx="200">
                <c:v>4.17</c:v>
              </c:pt>
              <c:pt idx="201">
                <c:v>4.1900000000000004</c:v>
              </c:pt>
              <c:pt idx="202">
                <c:v>4.21</c:v>
              </c:pt>
              <c:pt idx="203">
                <c:v>4.2300000000000004</c:v>
              </c:pt>
              <c:pt idx="204">
                <c:v>4.25</c:v>
              </c:pt>
              <c:pt idx="205">
                <c:v>4.2699999999999996</c:v>
              </c:pt>
              <c:pt idx="206">
                <c:v>4.29</c:v>
              </c:pt>
              <c:pt idx="207">
                <c:v>4.3099999999999996</c:v>
              </c:pt>
              <c:pt idx="208">
                <c:v>4.33</c:v>
              </c:pt>
              <c:pt idx="209">
                <c:v>4.3499999999999996</c:v>
              </c:pt>
              <c:pt idx="210">
                <c:v>4.38</c:v>
              </c:pt>
              <c:pt idx="211">
                <c:v>4.4000000000000004</c:v>
              </c:pt>
              <c:pt idx="212">
                <c:v>4.42</c:v>
              </c:pt>
              <c:pt idx="213">
                <c:v>4.4400000000000004</c:v>
              </c:pt>
              <c:pt idx="214">
                <c:v>4.46</c:v>
              </c:pt>
              <c:pt idx="215">
                <c:v>4.4800000000000004</c:v>
              </c:pt>
              <c:pt idx="216">
                <c:v>4.5</c:v>
              </c:pt>
              <c:pt idx="217">
                <c:v>4.5199999999999996</c:v>
              </c:pt>
              <c:pt idx="218">
                <c:v>4.54</c:v>
              </c:pt>
              <c:pt idx="219">
                <c:v>4.5599999999999996</c:v>
              </c:pt>
              <c:pt idx="220">
                <c:v>4.58</c:v>
              </c:pt>
              <c:pt idx="221">
                <c:v>4.5999999999999996</c:v>
              </c:pt>
              <c:pt idx="222">
                <c:v>4.62</c:v>
              </c:pt>
              <c:pt idx="223">
                <c:v>4.6500000000000004</c:v>
              </c:pt>
              <c:pt idx="224">
                <c:v>4.67</c:v>
              </c:pt>
              <c:pt idx="225">
                <c:v>4.6900000000000004</c:v>
              </c:pt>
              <c:pt idx="226">
                <c:v>4.71</c:v>
              </c:pt>
              <c:pt idx="227">
                <c:v>4.7300000000000004</c:v>
              </c:pt>
              <c:pt idx="228">
                <c:v>4.75</c:v>
              </c:pt>
              <c:pt idx="229">
                <c:v>4.7699999999999996</c:v>
              </c:pt>
              <c:pt idx="230">
                <c:v>4.79</c:v>
              </c:pt>
              <c:pt idx="231">
                <c:v>4.8099999999999996</c:v>
              </c:pt>
              <c:pt idx="232">
                <c:v>4.83</c:v>
              </c:pt>
              <c:pt idx="233">
                <c:v>4.8499999999999996</c:v>
              </c:pt>
              <c:pt idx="234">
                <c:v>4.88</c:v>
              </c:pt>
              <c:pt idx="235">
                <c:v>4.9000000000000004</c:v>
              </c:pt>
              <c:pt idx="236">
                <c:v>4.92</c:v>
              </c:pt>
              <c:pt idx="237">
                <c:v>4.9400000000000004</c:v>
              </c:pt>
              <c:pt idx="238">
                <c:v>4.96</c:v>
              </c:pt>
              <c:pt idx="239">
                <c:v>4.9800000000000004</c:v>
              </c:pt>
              <c:pt idx="240">
                <c:v>5</c:v>
              </c:pt>
              <c:pt idx="241">
                <c:v>5.0199999999999996</c:v>
              </c:pt>
              <c:pt idx="242">
                <c:v>5.04</c:v>
              </c:pt>
              <c:pt idx="243">
                <c:v>5.0599999999999996</c:v>
              </c:pt>
              <c:pt idx="244">
                <c:v>5.08</c:v>
              </c:pt>
              <c:pt idx="245">
                <c:v>5.0999999999999996</c:v>
              </c:pt>
              <c:pt idx="246">
                <c:v>5.12</c:v>
              </c:pt>
              <c:pt idx="247">
                <c:v>5.15</c:v>
              </c:pt>
              <c:pt idx="248">
                <c:v>5.17</c:v>
              </c:pt>
              <c:pt idx="249">
                <c:v>5.19</c:v>
              </c:pt>
              <c:pt idx="250">
                <c:v>5.21</c:v>
              </c:pt>
              <c:pt idx="251">
                <c:v>5.23</c:v>
              </c:pt>
              <c:pt idx="252">
                <c:v>5.25</c:v>
              </c:pt>
              <c:pt idx="253">
                <c:v>5.27</c:v>
              </c:pt>
              <c:pt idx="254">
                <c:v>5.29</c:v>
              </c:pt>
              <c:pt idx="255">
                <c:v>5.31</c:v>
              </c:pt>
              <c:pt idx="256">
                <c:v>5.33</c:v>
              </c:pt>
              <c:pt idx="257">
                <c:v>5.35</c:v>
              </c:pt>
              <c:pt idx="258">
                <c:v>5.38</c:v>
              </c:pt>
              <c:pt idx="259">
                <c:v>5.4</c:v>
              </c:pt>
              <c:pt idx="260">
                <c:v>5.42</c:v>
              </c:pt>
              <c:pt idx="261">
                <c:v>5.44</c:v>
              </c:pt>
              <c:pt idx="262">
                <c:v>5.46</c:v>
              </c:pt>
              <c:pt idx="263">
                <c:v>5.48</c:v>
              </c:pt>
              <c:pt idx="264">
                <c:v>5.5</c:v>
              </c:pt>
              <c:pt idx="265">
                <c:v>5.52</c:v>
              </c:pt>
              <c:pt idx="266">
                <c:v>5.54</c:v>
              </c:pt>
              <c:pt idx="267">
                <c:v>5.56</c:v>
              </c:pt>
              <c:pt idx="268">
                <c:v>5.58</c:v>
              </c:pt>
              <c:pt idx="269">
                <c:v>5.6</c:v>
              </c:pt>
              <c:pt idx="270">
                <c:v>5.62</c:v>
              </c:pt>
              <c:pt idx="271">
                <c:v>5.65</c:v>
              </c:pt>
              <c:pt idx="272">
                <c:v>5.67</c:v>
              </c:pt>
              <c:pt idx="273">
                <c:v>5.69</c:v>
              </c:pt>
              <c:pt idx="274">
                <c:v>5.71</c:v>
              </c:pt>
              <c:pt idx="275">
                <c:v>5.73</c:v>
              </c:pt>
              <c:pt idx="276">
                <c:v>5.75</c:v>
              </c:pt>
              <c:pt idx="277">
                <c:v>5.77</c:v>
              </c:pt>
              <c:pt idx="278">
                <c:v>5.79</c:v>
              </c:pt>
              <c:pt idx="279">
                <c:v>5.81</c:v>
              </c:pt>
              <c:pt idx="280">
                <c:v>5.83</c:v>
              </c:pt>
              <c:pt idx="281">
                <c:v>5.85</c:v>
              </c:pt>
              <c:pt idx="282">
                <c:v>5.88</c:v>
              </c:pt>
              <c:pt idx="283">
                <c:v>5.9</c:v>
              </c:pt>
              <c:pt idx="284">
                <c:v>5.92</c:v>
              </c:pt>
              <c:pt idx="285">
                <c:v>5.94</c:v>
              </c:pt>
              <c:pt idx="286">
                <c:v>5.96</c:v>
              </c:pt>
              <c:pt idx="287">
                <c:v>5.98</c:v>
              </c:pt>
              <c:pt idx="288">
                <c:v>6</c:v>
              </c:pt>
              <c:pt idx="289">
                <c:v>6.02</c:v>
              </c:pt>
              <c:pt idx="290">
                <c:v>6.04</c:v>
              </c:pt>
              <c:pt idx="291">
                <c:v>6.06</c:v>
              </c:pt>
              <c:pt idx="292">
                <c:v>6.08</c:v>
              </c:pt>
              <c:pt idx="293">
                <c:v>6.1</c:v>
              </c:pt>
              <c:pt idx="294">
                <c:v>6.12</c:v>
              </c:pt>
              <c:pt idx="295">
                <c:v>6.15</c:v>
              </c:pt>
              <c:pt idx="296">
                <c:v>6.17</c:v>
              </c:pt>
              <c:pt idx="297">
                <c:v>6.19</c:v>
              </c:pt>
              <c:pt idx="298">
                <c:v>6.21</c:v>
              </c:pt>
              <c:pt idx="299">
                <c:v>6.23</c:v>
              </c:pt>
              <c:pt idx="300">
                <c:v>6.25</c:v>
              </c:pt>
              <c:pt idx="301">
                <c:v>6.27</c:v>
              </c:pt>
              <c:pt idx="302">
                <c:v>6.29</c:v>
              </c:pt>
              <c:pt idx="303">
                <c:v>6.31</c:v>
              </c:pt>
              <c:pt idx="304">
                <c:v>6.33</c:v>
              </c:pt>
              <c:pt idx="305">
                <c:v>6.35</c:v>
              </c:pt>
              <c:pt idx="306">
                <c:v>6.38</c:v>
              </c:pt>
              <c:pt idx="307">
                <c:v>6.4</c:v>
              </c:pt>
              <c:pt idx="308">
                <c:v>6.42</c:v>
              </c:pt>
              <c:pt idx="309">
                <c:v>6.44</c:v>
              </c:pt>
              <c:pt idx="310">
                <c:v>6.46</c:v>
              </c:pt>
              <c:pt idx="311">
                <c:v>6.48</c:v>
              </c:pt>
              <c:pt idx="312">
                <c:v>6.5</c:v>
              </c:pt>
              <c:pt idx="313">
                <c:v>6.52</c:v>
              </c:pt>
              <c:pt idx="314">
                <c:v>6.54</c:v>
              </c:pt>
              <c:pt idx="315">
                <c:v>6.56</c:v>
              </c:pt>
              <c:pt idx="316">
                <c:v>6.58</c:v>
              </c:pt>
              <c:pt idx="317">
                <c:v>6.6</c:v>
              </c:pt>
              <c:pt idx="318">
                <c:v>6.62</c:v>
              </c:pt>
              <c:pt idx="319">
                <c:v>6.65</c:v>
              </c:pt>
              <c:pt idx="320">
                <c:v>6.67</c:v>
              </c:pt>
              <c:pt idx="321">
                <c:v>6.69</c:v>
              </c:pt>
              <c:pt idx="322">
                <c:v>6.71</c:v>
              </c:pt>
              <c:pt idx="323">
                <c:v>6.73</c:v>
              </c:pt>
              <c:pt idx="324">
                <c:v>6.75</c:v>
              </c:pt>
              <c:pt idx="325">
                <c:v>6.77</c:v>
              </c:pt>
              <c:pt idx="326">
                <c:v>6.79</c:v>
              </c:pt>
              <c:pt idx="327">
                <c:v>6.81</c:v>
              </c:pt>
              <c:pt idx="328">
                <c:v>6.83</c:v>
              </c:pt>
              <c:pt idx="329">
                <c:v>6.85</c:v>
              </c:pt>
              <c:pt idx="330">
                <c:v>6.88</c:v>
              </c:pt>
              <c:pt idx="331">
                <c:v>6.9</c:v>
              </c:pt>
              <c:pt idx="332">
                <c:v>6.92</c:v>
              </c:pt>
              <c:pt idx="333">
                <c:v>6.94</c:v>
              </c:pt>
              <c:pt idx="334">
                <c:v>6.96</c:v>
              </c:pt>
              <c:pt idx="335">
                <c:v>6.98</c:v>
              </c:pt>
              <c:pt idx="336">
                <c:v>7</c:v>
              </c:pt>
              <c:pt idx="337">
                <c:v>7.02</c:v>
              </c:pt>
              <c:pt idx="338">
                <c:v>7.04</c:v>
              </c:pt>
              <c:pt idx="339">
                <c:v>7.06</c:v>
              </c:pt>
              <c:pt idx="340">
                <c:v>7.08</c:v>
              </c:pt>
              <c:pt idx="341">
                <c:v>7.1</c:v>
              </c:pt>
              <c:pt idx="342">
                <c:v>7.12</c:v>
              </c:pt>
              <c:pt idx="343">
                <c:v>7.15</c:v>
              </c:pt>
              <c:pt idx="344">
                <c:v>7.17</c:v>
              </c:pt>
              <c:pt idx="345">
                <c:v>7.19</c:v>
              </c:pt>
              <c:pt idx="346">
                <c:v>7.21</c:v>
              </c:pt>
              <c:pt idx="347">
                <c:v>7.23</c:v>
              </c:pt>
              <c:pt idx="348">
                <c:v>7.25</c:v>
              </c:pt>
              <c:pt idx="349">
                <c:v>7.27</c:v>
              </c:pt>
              <c:pt idx="350">
                <c:v>7.29</c:v>
              </c:pt>
              <c:pt idx="351">
                <c:v>7.31</c:v>
              </c:pt>
              <c:pt idx="352">
                <c:v>7.33</c:v>
              </c:pt>
              <c:pt idx="353">
                <c:v>7.35</c:v>
              </c:pt>
              <c:pt idx="354">
                <c:v>7.38</c:v>
              </c:pt>
              <c:pt idx="355">
                <c:v>7.4</c:v>
              </c:pt>
              <c:pt idx="356">
                <c:v>7.42</c:v>
              </c:pt>
              <c:pt idx="357">
                <c:v>7.44</c:v>
              </c:pt>
              <c:pt idx="358">
                <c:v>7.46</c:v>
              </c:pt>
              <c:pt idx="359">
                <c:v>7.48</c:v>
              </c:pt>
              <c:pt idx="360">
                <c:v>7.5</c:v>
              </c:pt>
              <c:pt idx="361">
                <c:v>7.52</c:v>
              </c:pt>
              <c:pt idx="362">
                <c:v>7.54</c:v>
              </c:pt>
              <c:pt idx="363">
                <c:v>7.56</c:v>
              </c:pt>
              <c:pt idx="364">
                <c:v>7.58</c:v>
              </c:pt>
              <c:pt idx="365">
                <c:v>7.6</c:v>
              </c:pt>
              <c:pt idx="366">
                <c:v>7.62</c:v>
              </c:pt>
              <c:pt idx="367">
                <c:v>7.65</c:v>
              </c:pt>
              <c:pt idx="368">
                <c:v>7.67</c:v>
              </c:pt>
              <c:pt idx="369">
                <c:v>7.69</c:v>
              </c:pt>
              <c:pt idx="370">
                <c:v>7.71</c:v>
              </c:pt>
              <c:pt idx="371">
                <c:v>7.73</c:v>
              </c:pt>
              <c:pt idx="372">
                <c:v>7.75</c:v>
              </c:pt>
              <c:pt idx="373">
                <c:v>7.77</c:v>
              </c:pt>
              <c:pt idx="374">
                <c:v>7.79</c:v>
              </c:pt>
              <c:pt idx="375">
                <c:v>7.81</c:v>
              </c:pt>
              <c:pt idx="376">
                <c:v>7.83</c:v>
              </c:pt>
              <c:pt idx="377">
                <c:v>7.85</c:v>
              </c:pt>
              <c:pt idx="378">
                <c:v>7.88</c:v>
              </c:pt>
              <c:pt idx="379">
                <c:v>7.9</c:v>
              </c:pt>
              <c:pt idx="380">
                <c:v>7.92</c:v>
              </c:pt>
              <c:pt idx="381">
                <c:v>7.94</c:v>
              </c:pt>
              <c:pt idx="382">
                <c:v>7.96</c:v>
              </c:pt>
              <c:pt idx="383">
                <c:v>7.98</c:v>
              </c:pt>
            </c:numLit>
          </c:cat>
          <c:val>
            <c:numLit>
              <c:formatCode>General</c:formatCode>
              <c:ptCount val="384"/>
              <c:pt idx="0">
                <c:v>1.1999999999999999E-3</c:v>
              </c:pt>
              <c:pt idx="1">
                <c:v>1.5E-3</c:v>
              </c:pt>
              <c:pt idx="2">
                <c:v>2E-3</c:v>
              </c:pt>
              <c:pt idx="3">
                <c:v>2.5000000000000001E-3</c:v>
              </c:pt>
              <c:pt idx="4">
                <c:v>3.0999999999999999E-3</c:v>
              </c:pt>
              <c:pt idx="5">
                <c:v>4.0000000000000001E-3</c:v>
              </c:pt>
              <c:pt idx="6">
                <c:v>5.0000000000000001E-3</c:v>
              </c:pt>
              <c:pt idx="7">
                <c:v>6.4000000000000003E-3</c:v>
              </c:pt>
              <c:pt idx="8">
                <c:v>8.0000000000000002E-3</c:v>
              </c:pt>
              <c:pt idx="9">
                <c:v>1.0200000000000001E-2</c:v>
              </c:pt>
              <c:pt idx="10">
                <c:v>1.29E-2</c:v>
              </c:pt>
              <c:pt idx="11">
                <c:v>1.6299999999999999E-2</c:v>
              </c:pt>
              <c:pt idx="12">
                <c:v>2.07E-2</c:v>
              </c:pt>
              <c:pt idx="13">
                <c:v>2.6200000000000001E-2</c:v>
              </c:pt>
              <c:pt idx="14">
                <c:v>3.32E-2</c:v>
              </c:pt>
              <c:pt idx="15">
                <c:v>4.2000000000000003E-2</c:v>
              </c:pt>
              <c:pt idx="16">
                <c:v>5.3199999999999997E-2</c:v>
              </c:pt>
              <c:pt idx="17">
                <c:v>6.7299999999999999E-2</c:v>
              </c:pt>
              <c:pt idx="18">
                <c:v>8.5300000000000001E-2</c:v>
              </c:pt>
              <c:pt idx="19">
                <c:v>0.108</c:v>
              </c:pt>
              <c:pt idx="20">
                <c:v>0.13669999999999999</c:v>
              </c:pt>
              <c:pt idx="21">
                <c:v>0.1731</c:v>
              </c:pt>
              <c:pt idx="22">
                <c:v>0.21920000000000001</c:v>
              </c:pt>
              <c:pt idx="23">
                <c:v>0.27750000000000002</c:v>
              </c:pt>
              <c:pt idx="24">
                <c:v>0.35139999999999999</c:v>
              </c:pt>
              <c:pt idx="25">
                <c:v>0.44500000000000001</c:v>
              </c:pt>
              <c:pt idx="26">
                <c:v>0.56340000000000001</c:v>
              </c:pt>
              <c:pt idx="27">
                <c:v>0.71340000000000003</c:v>
              </c:pt>
              <c:pt idx="28">
                <c:v>0.90329999999999999</c:v>
              </c:pt>
              <c:pt idx="29">
                <c:v>1.1437999999999999</c:v>
              </c:pt>
              <c:pt idx="30">
                <c:v>1.4482999999999999</c:v>
              </c:pt>
              <c:pt idx="31">
                <c:v>1.8339000000000001</c:v>
              </c:pt>
              <c:pt idx="32">
                <c:v>2.3220000000000001</c:v>
              </c:pt>
              <c:pt idx="33">
                <c:v>2.9401999999999999</c:v>
              </c:pt>
              <c:pt idx="34">
                <c:v>3.7229000000000001</c:v>
              </c:pt>
              <c:pt idx="35">
                <c:v>4.7140000000000004</c:v>
              </c:pt>
              <c:pt idx="36">
                <c:v>5.9688999999999997</c:v>
              </c:pt>
              <c:pt idx="37">
                <c:v>7.5578000000000003</c:v>
              </c:pt>
              <c:pt idx="38">
                <c:v>9.5698000000000008</c:v>
              </c:pt>
              <c:pt idx="39">
                <c:v>12.1173</c:v>
              </c:pt>
              <c:pt idx="40">
                <c:v>15.3431</c:v>
              </c:pt>
              <c:pt idx="41">
                <c:v>19.427600000000002</c:v>
              </c:pt>
              <c:pt idx="42">
                <c:v>24.599299999999999</c:v>
              </c:pt>
              <c:pt idx="43">
                <c:v>31.1479</c:v>
              </c:pt>
              <c:pt idx="44">
                <c:v>39.439700000000002</c:v>
              </c:pt>
              <c:pt idx="45">
                <c:v>49.938899999999997</c:v>
              </c:pt>
              <c:pt idx="46">
                <c:v>63.2331</c:v>
              </c:pt>
              <c:pt idx="47">
                <c:v>80.066299999999998</c:v>
              </c:pt>
              <c:pt idx="48">
                <c:v>101.3806</c:v>
              </c:pt>
              <c:pt idx="49">
                <c:v>102.453</c:v>
              </c:pt>
              <c:pt idx="50">
                <c:v>103.5367</c:v>
              </c:pt>
              <c:pt idx="51">
                <c:v>104.6318</c:v>
              </c:pt>
              <c:pt idx="52">
                <c:v>105.7385</c:v>
              </c:pt>
              <c:pt idx="53">
                <c:v>106.85680000000001</c:v>
              </c:pt>
              <c:pt idx="54">
                <c:v>107.98699999999999</c:v>
              </c:pt>
              <c:pt idx="55">
                <c:v>109.129</c:v>
              </c:pt>
              <c:pt idx="56">
                <c:v>110.28319999999999</c:v>
              </c:pt>
              <c:pt idx="57">
                <c:v>111.4495</c:v>
              </c:pt>
              <c:pt idx="58">
                <c:v>112.6281</c:v>
              </c:pt>
              <c:pt idx="59">
                <c:v>113.81910000000001</c:v>
              </c:pt>
              <c:pt idx="60">
                <c:v>115.0227</c:v>
              </c:pt>
              <c:pt idx="61">
                <c:v>116.23909999999999</c:v>
              </c:pt>
              <c:pt idx="62">
                <c:v>117.4682</c:v>
              </c:pt>
              <c:pt idx="63">
                <c:v>118.7103</c:v>
              </c:pt>
              <c:pt idx="64">
                <c:v>119.96559999999999</c:v>
              </c:pt>
              <c:pt idx="65">
                <c:v>121.23399999999999</c:v>
              </c:pt>
              <c:pt idx="66">
                <c:v>122.5159</c:v>
              </c:pt>
              <c:pt idx="67">
                <c:v>123.8113</c:v>
              </c:pt>
              <c:pt idx="68">
                <c:v>125.1204</c:v>
              </c:pt>
              <c:pt idx="69">
                <c:v>126.4432</c:v>
              </c:pt>
              <c:pt idx="70">
                <c:v>127.7801</c:v>
              </c:pt>
              <c:pt idx="71">
                <c:v>129.131</c:v>
              </c:pt>
              <c:pt idx="72">
                <c:v>130.49629999999999</c:v>
              </c:pt>
              <c:pt idx="73">
                <c:v>131.83690000000001</c:v>
              </c:pt>
              <c:pt idx="74">
                <c:v>133.19059999999999</c:v>
              </c:pt>
              <c:pt idx="75">
                <c:v>134.55760000000001</c:v>
              </c:pt>
              <c:pt idx="76">
                <c:v>135.93799999999999</c:v>
              </c:pt>
              <c:pt idx="77">
                <c:v>137.33189999999999</c:v>
              </c:pt>
              <c:pt idx="78">
                <c:v>138.73949999999999</c:v>
              </c:pt>
              <c:pt idx="79">
                <c:v>140.1609</c:v>
              </c:pt>
              <c:pt idx="80">
                <c:v>141.59630000000001</c:v>
              </c:pt>
              <c:pt idx="81">
                <c:v>143.04580000000001</c:v>
              </c:pt>
              <c:pt idx="82">
                <c:v>144.50960000000001</c:v>
              </c:pt>
              <c:pt idx="83">
                <c:v>145.98779999999999</c:v>
              </c:pt>
              <c:pt idx="84">
                <c:v>147.48070000000001</c:v>
              </c:pt>
              <c:pt idx="85">
                <c:v>148.98830000000001</c:v>
              </c:pt>
              <c:pt idx="86">
                <c:v>150.51079999999999</c:v>
              </c:pt>
              <c:pt idx="87">
                <c:v>152.04839999999999</c:v>
              </c:pt>
              <c:pt idx="88">
                <c:v>153.60120000000001</c:v>
              </c:pt>
              <c:pt idx="89">
                <c:v>155.1695</c:v>
              </c:pt>
              <c:pt idx="90">
                <c:v>156.7533</c:v>
              </c:pt>
              <c:pt idx="91">
                <c:v>158.35290000000001</c:v>
              </c:pt>
              <c:pt idx="92">
                <c:v>159.96850000000001</c:v>
              </c:pt>
              <c:pt idx="93">
                <c:v>161.6002</c:v>
              </c:pt>
              <c:pt idx="94">
                <c:v>163.24809999999999</c:v>
              </c:pt>
              <c:pt idx="95">
                <c:v>164.91249999999999</c:v>
              </c:pt>
              <c:pt idx="96">
                <c:v>166.59360000000001</c:v>
              </c:pt>
              <c:pt idx="97">
                <c:v>168.35650000000001</c:v>
              </c:pt>
              <c:pt idx="98">
                <c:v>170.13800000000001</c:v>
              </c:pt>
              <c:pt idx="99">
                <c:v>171.9384</c:v>
              </c:pt>
              <c:pt idx="100">
                <c:v>173.7578</c:v>
              </c:pt>
              <c:pt idx="101">
                <c:v>175.59639999999999</c:v>
              </c:pt>
              <c:pt idx="102">
                <c:v>177.4546</c:v>
              </c:pt>
              <c:pt idx="103">
                <c:v>179.3323</c:v>
              </c:pt>
              <c:pt idx="104">
                <c:v>181.23</c:v>
              </c:pt>
              <c:pt idx="105">
                <c:v>183.14769999999999</c:v>
              </c:pt>
              <c:pt idx="106">
                <c:v>185.08580000000001</c:v>
              </c:pt>
              <c:pt idx="107">
                <c:v>187.04429999999999</c:v>
              </c:pt>
              <c:pt idx="108">
                <c:v>189.02359999999999</c:v>
              </c:pt>
              <c:pt idx="109">
                <c:v>191.02379999999999</c:v>
              </c:pt>
              <c:pt idx="110">
                <c:v>193.04519999999999</c:v>
              </c:pt>
              <c:pt idx="111">
                <c:v>195.08789999999999</c:v>
              </c:pt>
              <c:pt idx="112">
                <c:v>197.1523</c:v>
              </c:pt>
              <c:pt idx="113">
                <c:v>199.23849999999999</c:v>
              </c:pt>
              <c:pt idx="114">
                <c:v>201.3468</c:v>
              </c:pt>
              <c:pt idx="115">
                <c:v>203.47739999999999</c:v>
              </c:pt>
              <c:pt idx="116">
                <c:v>205.63059999999999</c:v>
              </c:pt>
              <c:pt idx="117">
                <c:v>207.8065</c:v>
              </c:pt>
              <c:pt idx="118">
                <c:v>210.00550000000001</c:v>
              </c:pt>
              <c:pt idx="119">
                <c:v>212.2277</c:v>
              </c:pt>
              <c:pt idx="120">
                <c:v>214.4735</c:v>
              </c:pt>
              <c:pt idx="121">
                <c:v>215.49180000000001</c:v>
              </c:pt>
              <c:pt idx="122">
                <c:v>216.49879999999999</c:v>
              </c:pt>
              <c:pt idx="123">
                <c:v>217.49430000000001</c:v>
              </c:pt>
              <c:pt idx="124">
                <c:v>218.47800000000001</c:v>
              </c:pt>
              <c:pt idx="125">
                <c:v>219.44970000000001</c:v>
              </c:pt>
              <c:pt idx="126">
                <c:v>220.4091</c:v>
              </c:pt>
              <c:pt idx="127">
                <c:v>221.35599999999999</c:v>
              </c:pt>
              <c:pt idx="128">
                <c:v>222.2902</c:v>
              </c:pt>
              <c:pt idx="129">
                <c:v>223.2115</c:v>
              </c:pt>
              <c:pt idx="130">
                <c:v>224.11940000000001</c:v>
              </c:pt>
              <c:pt idx="131">
                <c:v>225.01390000000001</c:v>
              </c:pt>
              <c:pt idx="132">
                <c:v>225.8947</c:v>
              </c:pt>
              <c:pt idx="133">
                <c:v>226.76140000000001</c:v>
              </c:pt>
              <c:pt idx="134">
                <c:v>227.6138</c:v>
              </c:pt>
              <c:pt idx="135">
                <c:v>228.45169999999999</c:v>
              </c:pt>
              <c:pt idx="136">
                <c:v>229.2748</c:v>
              </c:pt>
              <c:pt idx="137">
                <c:v>230.08269999999999</c:v>
              </c:pt>
              <c:pt idx="138">
                <c:v>230.87520000000001</c:v>
              </c:pt>
              <c:pt idx="139">
                <c:v>231.65209999999999</c:v>
              </c:pt>
              <c:pt idx="140">
                <c:v>232.41300000000001</c:v>
              </c:pt>
              <c:pt idx="141">
                <c:v>233.1575</c:v>
              </c:pt>
              <c:pt idx="142">
                <c:v>233.88560000000001</c:v>
              </c:pt>
              <c:pt idx="143">
                <c:v>234.5967</c:v>
              </c:pt>
              <c:pt idx="144">
                <c:v>235.29060000000001</c:v>
              </c:pt>
              <c:pt idx="145">
                <c:v>237.7422</c:v>
              </c:pt>
              <c:pt idx="146">
                <c:v>240.21969999999999</c:v>
              </c:pt>
              <c:pt idx="147">
                <c:v>242.7234</c:v>
              </c:pt>
              <c:pt idx="148">
                <c:v>245.2534</c:v>
              </c:pt>
              <c:pt idx="149">
                <c:v>247.81010000000001</c:v>
              </c:pt>
              <c:pt idx="150">
                <c:v>250.3938</c:v>
              </c:pt>
              <c:pt idx="151">
                <c:v>253.00479999999999</c:v>
              </c:pt>
              <c:pt idx="152">
                <c:v>255.64330000000001</c:v>
              </c:pt>
              <c:pt idx="153">
                <c:v>258.30970000000002</c:v>
              </c:pt>
              <c:pt idx="154">
                <c:v>261.0043</c:v>
              </c:pt>
              <c:pt idx="155">
                <c:v>263.72739999999999</c:v>
              </c:pt>
              <c:pt idx="156">
                <c:v>266.47919999999999</c:v>
              </c:pt>
              <c:pt idx="157">
                <c:v>269.2602</c:v>
              </c:pt>
              <c:pt idx="158">
                <c:v>272.07060000000001</c:v>
              </c:pt>
              <c:pt idx="159">
                <c:v>274.91070000000002</c:v>
              </c:pt>
              <c:pt idx="160">
                <c:v>277.7808</c:v>
              </c:pt>
              <c:pt idx="161">
                <c:v>280.6814</c:v>
              </c:pt>
              <c:pt idx="162">
                <c:v>283.61270000000002</c:v>
              </c:pt>
              <c:pt idx="163">
                <c:v>286.57499999999999</c:v>
              </c:pt>
              <c:pt idx="164">
                <c:v>289.56869999999998</c:v>
              </c:pt>
              <c:pt idx="165">
                <c:v>292.5942</c:v>
              </c:pt>
              <c:pt idx="166">
                <c:v>295.65170000000001</c:v>
              </c:pt>
              <c:pt idx="167">
                <c:v>298.74169999999998</c:v>
              </c:pt>
              <c:pt idx="168">
                <c:v>301.86439999999999</c:v>
              </c:pt>
              <c:pt idx="169">
                <c:v>302.88490000000002</c:v>
              </c:pt>
              <c:pt idx="170">
                <c:v>303.89299999999997</c:v>
              </c:pt>
              <c:pt idx="171">
                <c:v>304.88869999999997</c:v>
              </c:pt>
              <c:pt idx="172">
                <c:v>305.87169999999998</c:v>
              </c:pt>
              <c:pt idx="173">
                <c:v>306.84179999999998</c:v>
              </c:pt>
              <c:pt idx="174">
                <c:v>307.7989</c:v>
              </c:pt>
              <c:pt idx="175">
                <c:v>308.74270000000001</c:v>
              </c:pt>
              <c:pt idx="176">
                <c:v>309.67290000000003</c:v>
              </c:pt>
              <c:pt idx="177">
                <c:v>310.58949999999999</c:v>
              </c:pt>
              <c:pt idx="178">
                <c:v>311.49200000000002</c:v>
              </c:pt>
              <c:pt idx="179">
                <c:v>312.38049999999998</c:v>
              </c:pt>
              <c:pt idx="180">
                <c:v>313.25450000000001</c:v>
              </c:pt>
              <c:pt idx="181">
                <c:v>314.1139</c:v>
              </c:pt>
              <c:pt idx="182">
                <c:v>314.95839999999998</c:v>
              </c:pt>
              <c:pt idx="183">
                <c:v>315.7878</c:v>
              </c:pt>
              <c:pt idx="184">
                <c:v>316.6019</c:v>
              </c:pt>
              <c:pt idx="185">
                <c:v>317.40030000000002</c:v>
              </c:pt>
              <c:pt idx="186">
                <c:v>318.18279999999999</c:v>
              </c:pt>
              <c:pt idx="187">
                <c:v>318.94909999999999</c:v>
              </c:pt>
              <c:pt idx="188">
                <c:v>319.69909999999999</c:v>
              </c:pt>
              <c:pt idx="189">
                <c:v>320.4323</c:v>
              </c:pt>
              <c:pt idx="190">
                <c:v>321.14850000000001</c:v>
              </c:pt>
              <c:pt idx="191">
                <c:v>321.84750000000003</c:v>
              </c:pt>
              <c:pt idx="192">
                <c:v>322.52879999999999</c:v>
              </c:pt>
              <c:pt idx="193">
                <c:v>325.8252</c:v>
              </c:pt>
              <c:pt idx="194">
                <c:v>329.15690000000001</c:v>
              </c:pt>
              <c:pt idx="195">
                <c:v>332.52420000000001</c:v>
              </c:pt>
              <c:pt idx="196">
                <c:v>335.92770000000002</c:v>
              </c:pt>
              <c:pt idx="197">
                <c:v>339.36770000000001</c:v>
              </c:pt>
              <c:pt idx="198">
                <c:v>342.84469999999999</c:v>
              </c:pt>
              <c:pt idx="199">
                <c:v>346.35899999999998</c:v>
              </c:pt>
              <c:pt idx="200">
                <c:v>349.911</c:v>
              </c:pt>
              <c:pt idx="201">
                <c:v>353.50130000000001</c:v>
              </c:pt>
              <c:pt idx="202">
                <c:v>357.1302</c:v>
              </c:pt>
              <c:pt idx="203">
                <c:v>360.79809999999998</c:v>
              </c:pt>
              <c:pt idx="204">
                <c:v>364.50560000000002</c:v>
              </c:pt>
              <c:pt idx="205">
                <c:v>368.25299999999999</c:v>
              </c:pt>
              <c:pt idx="206">
                <c:v>372.04079999999999</c:v>
              </c:pt>
              <c:pt idx="207">
                <c:v>375.86950000000002</c:v>
              </c:pt>
              <c:pt idx="208">
                <c:v>379.73939999999999</c:v>
              </c:pt>
              <c:pt idx="209">
                <c:v>383.65120000000002</c:v>
              </c:pt>
              <c:pt idx="210">
                <c:v>387.60520000000002</c:v>
              </c:pt>
              <c:pt idx="211">
                <c:v>391.60199999999998</c:v>
              </c:pt>
              <c:pt idx="212">
                <c:v>395.642</c:v>
              </c:pt>
              <c:pt idx="213">
                <c:v>399.72559999999999</c:v>
              </c:pt>
              <c:pt idx="214">
                <c:v>403.8535</c:v>
              </c:pt>
              <c:pt idx="215">
                <c:v>408.02600000000001</c:v>
              </c:pt>
              <c:pt idx="216">
                <c:v>412.24380000000002</c:v>
              </c:pt>
              <c:pt idx="217">
                <c:v>411.0702</c:v>
              </c:pt>
              <c:pt idx="218">
                <c:v>409.77300000000002</c:v>
              </c:pt>
              <c:pt idx="219">
                <c:v>408.34750000000003</c:v>
              </c:pt>
              <c:pt idx="220">
                <c:v>406.78829999999999</c:v>
              </c:pt>
              <c:pt idx="221">
                <c:v>405.09019999999998</c:v>
              </c:pt>
              <c:pt idx="222">
                <c:v>403.24759999999998</c:v>
              </c:pt>
              <c:pt idx="223">
                <c:v>401.25459999999998</c:v>
              </c:pt>
              <c:pt idx="224">
                <c:v>399.1053</c:v>
              </c:pt>
              <c:pt idx="225">
                <c:v>396.79320000000001</c:v>
              </c:pt>
              <c:pt idx="226">
                <c:v>394.31189999999998</c:v>
              </c:pt>
              <c:pt idx="227">
                <c:v>391.65440000000001</c:v>
              </c:pt>
              <c:pt idx="228">
                <c:v>388.81349999999998</c:v>
              </c:pt>
              <c:pt idx="229">
                <c:v>385.78199999999998</c:v>
              </c:pt>
              <c:pt idx="230">
                <c:v>382.55189999999999</c:v>
              </c:pt>
              <c:pt idx="231">
                <c:v>379.11520000000002</c:v>
              </c:pt>
              <c:pt idx="232">
                <c:v>375.46339999999998</c:v>
              </c:pt>
              <c:pt idx="233">
                <c:v>371.58769999999998</c:v>
              </c:pt>
              <c:pt idx="234">
                <c:v>367.47899999999998</c:v>
              </c:pt>
              <c:pt idx="235">
                <c:v>363.1277</c:v>
              </c:pt>
              <c:pt idx="236">
                <c:v>358.52390000000003</c:v>
              </c:pt>
              <c:pt idx="237">
                <c:v>353.65710000000001</c:v>
              </c:pt>
              <c:pt idx="238">
                <c:v>348.51650000000001</c:v>
              </c:pt>
              <c:pt idx="239">
                <c:v>343.09089999999998</c:v>
              </c:pt>
              <c:pt idx="240">
                <c:v>337.36849999999998</c:v>
              </c:pt>
              <c:pt idx="241">
                <c:v>340.8553</c:v>
              </c:pt>
              <c:pt idx="242">
                <c:v>344.37939999999998</c:v>
              </c:pt>
              <c:pt idx="243">
                <c:v>347.94119999999998</c:v>
              </c:pt>
              <c:pt idx="244">
                <c:v>351.54109999999997</c:v>
              </c:pt>
              <c:pt idx="245">
                <c:v>355.17950000000002</c:v>
              </c:pt>
              <c:pt idx="246">
                <c:v>358.85680000000002</c:v>
              </c:pt>
              <c:pt idx="247">
                <c:v>362.57350000000002</c:v>
              </c:pt>
              <c:pt idx="248">
                <c:v>366.33</c:v>
              </c:pt>
              <c:pt idx="249">
                <c:v>370.12670000000003</c:v>
              </c:pt>
              <c:pt idx="250">
                <c:v>373.96409999999997</c:v>
              </c:pt>
              <c:pt idx="251">
                <c:v>377.8426</c:v>
              </c:pt>
              <c:pt idx="252">
                <c:v>381.7627</c:v>
              </c:pt>
              <c:pt idx="253">
                <c:v>385.72480000000002</c:v>
              </c:pt>
              <c:pt idx="254">
                <c:v>389.72930000000002</c:v>
              </c:pt>
              <c:pt idx="255">
                <c:v>393.77679999999998</c:v>
              </c:pt>
              <c:pt idx="256">
                <c:v>397.86770000000001</c:v>
              </c:pt>
              <c:pt idx="257">
                <c:v>402.0025</c:v>
              </c:pt>
              <c:pt idx="258">
                <c:v>406.1816</c:v>
              </c:pt>
              <c:pt idx="259">
                <c:v>410.40559999999999</c:v>
              </c:pt>
              <c:pt idx="260">
                <c:v>414.67489999999998</c:v>
              </c:pt>
              <c:pt idx="261">
                <c:v>418.99009999999998</c:v>
              </c:pt>
              <c:pt idx="262">
                <c:v>423.35160000000002</c:v>
              </c:pt>
              <c:pt idx="263">
                <c:v>427.75990000000002</c:v>
              </c:pt>
              <c:pt idx="264">
                <c:v>432.21550000000002</c:v>
              </c:pt>
              <c:pt idx="265">
                <c:v>429.02760000000001</c:v>
              </c:pt>
              <c:pt idx="266">
                <c:v>425.65219999999999</c:v>
              </c:pt>
              <c:pt idx="267">
                <c:v>422.08190000000002</c:v>
              </c:pt>
              <c:pt idx="268">
                <c:v>418.30889999999999</c:v>
              </c:pt>
              <c:pt idx="269">
                <c:v>414.32530000000003</c:v>
              </c:pt>
              <c:pt idx="270">
                <c:v>410.12270000000001</c:v>
              </c:pt>
              <c:pt idx="271">
                <c:v>405.6925</c:v>
              </c:pt>
              <c:pt idx="272">
                <c:v>401.02550000000002</c:v>
              </c:pt>
              <c:pt idx="273">
                <c:v>396.1123</c:v>
              </c:pt>
              <c:pt idx="274">
                <c:v>390.94319999999999</c:v>
              </c:pt>
              <c:pt idx="275">
                <c:v>385.50790000000001</c:v>
              </c:pt>
              <c:pt idx="276">
                <c:v>379.79579999999999</c:v>
              </c:pt>
              <c:pt idx="277">
                <c:v>373.79579999999999</c:v>
              </c:pt>
              <c:pt idx="278">
                <c:v>367.49650000000003</c:v>
              </c:pt>
              <c:pt idx="279">
                <c:v>360.88580000000002</c:v>
              </c:pt>
              <c:pt idx="280">
                <c:v>353.95119999999997</c:v>
              </c:pt>
              <c:pt idx="281">
                <c:v>346.6798</c:v>
              </c:pt>
              <c:pt idx="282">
                <c:v>339.05799999999999</c:v>
              </c:pt>
              <c:pt idx="283">
                <c:v>331.07170000000002</c:v>
              </c:pt>
              <c:pt idx="284">
                <c:v>322.70639999999997</c:v>
              </c:pt>
              <c:pt idx="285">
                <c:v>313.94659999999999</c:v>
              </c:pt>
              <c:pt idx="286">
                <c:v>304.77659999999997</c:v>
              </c:pt>
              <c:pt idx="287">
                <c:v>295.1798</c:v>
              </c:pt>
              <c:pt idx="288">
                <c:v>285.13889999999998</c:v>
              </c:pt>
              <c:pt idx="289">
                <c:v>288.14240000000001</c:v>
              </c:pt>
              <c:pt idx="290">
                <c:v>291.17770000000002</c:v>
              </c:pt>
              <c:pt idx="291">
                <c:v>294.24520000000001</c:v>
              </c:pt>
              <c:pt idx="292">
                <c:v>297.34519999999998</c:v>
              </c:pt>
              <c:pt idx="293">
                <c:v>300.47800000000001</c:v>
              </c:pt>
              <c:pt idx="294">
                <c:v>303.64400000000001</c:v>
              </c:pt>
              <c:pt idx="295">
                <c:v>306.84359999999998</c:v>
              </c:pt>
              <c:pt idx="296">
                <c:v>310.07709999999997</c:v>
              </c:pt>
              <c:pt idx="297">
                <c:v>313.3449</c:v>
              </c:pt>
              <c:pt idx="298">
                <c:v>316.64729999999997</c:v>
              </c:pt>
              <c:pt idx="299">
                <c:v>319.98469999999998</c:v>
              </c:pt>
              <c:pt idx="300">
                <c:v>323.35750000000002</c:v>
              </c:pt>
              <c:pt idx="301">
                <c:v>326.76600000000002</c:v>
              </c:pt>
              <c:pt idx="302">
                <c:v>330.21069999999997</c:v>
              </c:pt>
              <c:pt idx="303">
                <c:v>333.6918</c:v>
              </c:pt>
              <c:pt idx="304">
                <c:v>337.2099</c:v>
              </c:pt>
              <c:pt idx="305">
                <c:v>340.76530000000002</c:v>
              </c:pt>
              <c:pt idx="306">
                <c:v>344.35829999999999</c:v>
              </c:pt>
              <c:pt idx="307">
                <c:v>347.98950000000002</c:v>
              </c:pt>
              <c:pt idx="308">
                <c:v>351.65910000000002</c:v>
              </c:pt>
              <c:pt idx="309">
                <c:v>355.36770000000001</c:v>
              </c:pt>
              <c:pt idx="310">
                <c:v>359.1155</c:v>
              </c:pt>
              <c:pt idx="311">
                <c:v>362.90309999999999</c:v>
              </c:pt>
              <c:pt idx="312">
                <c:v>366.73090000000002</c:v>
              </c:pt>
              <c:pt idx="313">
                <c:v>367.0419</c:v>
              </c:pt>
              <c:pt idx="314">
                <c:v>367.34589999999997</c:v>
              </c:pt>
              <c:pt idx="315">
                <c:v>367.6429</c:v>
              </c:pt>
              <c:pt idx="316">
                <c:v>367.93290000000002</c:v>
              </c:pt>
              <c:pt idx="317">
                <c:v>368.21570000000003</c:v>
              </c:pt>
              <c:pt idx="318">
                <c:v>368.49130000000002</c:v>
              </c:pt>
              <c:pt idx="319">
                <c:v>368.75959999999998</c:v>
              </c:pt>
              <c:pt idx="320">
                <c:v>369.0206</c:v>
              </c:pt>
              <c:pt idx="321">
                <c:v>369.27420000000001</c:v>
              </c:pt>
              <c:pt idx="322">
                <c:v>369.52030000000002</c:v>
              </c:pt>
              <c:pt idx="323">
                <c:v>369.75880000000001</c:v>
              </c:pt>
              <c:pt idx="324">
                <c:v>369.9896</c:v>
              </c:pt>
              <c:pt idx="325">
                <c:v>370.21269999999998</c:v>
              </c:pt>
              <c:pt idx="326">
                <c:v>370.428</c:v>
              </c:pt>
              <c:pt idx="327">
                <c:v>370.6354</c:v>
              </c:pt>
              <c:pt idx="328">
                <c:v>370.83479999999997</c:v>
              </c:pt>
              <c:pt idx="329">
                <c:v>371.02620000000002</c:v>
              </c:pt>
              <c:pt idx="330">
                <c:v>371.20929999999998</c:v>
              </c:pt>
              <c:pt idx="331">
                <c:v>371.3843</c:v>
              </c:pt>
              <c:pt idx="332">
                <c:v>371.55079999999998</c:v>
              </c:pt>
              <c:pt idx="333">
                <c:v>371.70890000000003</c:v>
              </c:pt>
              <c:pt idx="334">
                <c:v>371.85849999999999</c:v>
              </c:pt>
              <c:pt idx="335">
                <c:v>371.99939999999998</c:v>
              </c:pt>
              <c:pt idx="336">
                <c:v>372.13150000000002</c:v>
              </c:pt>
              <c:pt idx="337">
                <c:v>376.02010000000001</c:v>
              </c:pt>
              <c:pt idx="338">
                <c:v>379.95</c:v>
              </c:pt>
              <c:pt idx="339">
                <c:v>383.92189999999999</c:v>
              </c:pt>
              <c:pt idx="340">
                <c:v>387.93619999999999</c:v>
              </c:pt>
              <c:pt idx="341">
                <c:v>391.9932</c:v>
              </c:pt>
              <c:pt idx="342">
                <c:v>396.09350000000001</c:v>
              </c:pt>
              <c:pt idx="343">
                <c:v>400.23750000000001</c:v>
              </c:pt>
              <c:pt idx="344">
                <c:v>404.42570000000001</c:v>
              </c:pt>
              <c:pt idx="345">
                <c:v>408.65859999999998</c:v>
              </c:pt>
              <c:pt idx="346">
                <c:v>412.9366</c:v>
              </c:pt>
              <c:pt idx="347">
                <c:v>417.2602</c:v>
              </c:pt>
              <c:pt idx="348">
                <c:v>421.63</c:v>
              </c:pt>
              <c:pt idx="349">
                <c:v>426.04629999999997</c:v>
              </c:pt>
              <c:pt idx="350">
                <c:v>430.50979999999998</c:v>
              </c:pt>
              <c:pt idx="351">
                <c:v>435.02089999999998</c:v>
              </c:pt>
              <c:pt idx="352">
                <c:v>439.58010000000002</c:v>
              </c:pt>
              <c:pt idx="353">
                <c:v>444.18799999999999</c:v>
              </c:pt>
              <c:pt idx="354">
                <c:v>448.84500000000003</c:v>
              </c:pt>
              <c:pt idx="355">
                <c:v>453.55169999999998</c:v>
              </c:pt>
              <c:pt idx="356">
                <c:v>458.30869999999999</c:v>
              </c:pt>
              <c:pt idx="357">
                <c:v>463.1164</c:v>
              </c:pt>
              <c:pt idx="358">
                <c:v>467.9753</c:v>
              </c:pt>
              <c:pt idx="359">
                <c:v>472.88619999999997</c:v>
              </c:pt>
              <c:pt idx="360">
                <c:v>477.84949999999998</c:v>
              </c:pt>
              <c:pt idx="361">
                <c:v>477.68799999999999</c:v>
              </c:pt>
              <c:pt idx="362">
                <c:v>477.50599999999997</c:v>
              </c:pt>
              <c:pt idx="363">
                <c:v>477.30290000000002</c:v>
              </c:pt>
              <c:pt idx="364">
                <c:v>477.07830000000001</c:v>
              </c:pt>
              <c:pt idx="365">
                <c:v>476.83190000000002</c:v>
              </c:pt>
              <c:pt idx="366">
                <c:v>476.56299999999999</c:v>
              </c:pt>
              <c:pt idx="367">
                <c:v>476.27120000000002</c:v>
              </c:pt>
              <c:pt idx="368">
                <c:v>475.95609999999999</c:v>
              </c:pt>
              <c:pt idx="369">
                <c:v>475.61720000000003</c:v>
              </c:pt>
              <c:pt idx="370">
                <c:v>475.25389999999999</c:v>
              </c:pt>
              <c:pt idx="371">
                <c:v>474.8657</c:v>
              </c:pt>
              <c:pt idx="372">
                <c:v>474.452</c:v>
              </c:pt>
              <c:pt idx="373">
                <c:v>474.01240000000001</c:v>
              </c:pt>
              <c:pt idx="374">
                <c:v>473.5462</c:v>
              </c:pt>
              <c:pt idx="375">
                <c:v>473.05290000000002</c:v>
              </c:pt>
              <c:pt idx="376">
                <c:v>472.53179999999998</c:v>
              </c:pt>
              <c:pt idx="377">
                <c:v>471.98239999999998</c:v>
              </c:pt>
              <c:pt idx="378">
                <c:v>471.404</c:v>
              </c:pt>
              <c:pt idx="379">
                <c:v>470.79599999999999</c:v>
              </c:pt>
              <c:pt idx="380">
                <c:v>470.1576</c:v>
              </c:pt>
              <c:pt idx="381">
                <c:v>469.48829999999998</c:v>
              </c:pt>
              <c:pt idx="382">
                <c:v>468.78730000000002</c:v>
              </c:pt>
              <c:pt idx="383">
                <c:v>468.0539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40-4938-93CF-380ED3BC5DE9}"/>
            </c:ext>
          </c:extLst>
        </c:ser>
        <c:ser>
          <c:idx val="0"/>
          <c:order val="1"/>
          <c:tx>
            <c:v>H(t)+mR(t)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385"/>
              <c:pt idx="0">
                <c:v>0</c:v>
              </c:pt>
              <c:pt idx="1">
                <c:v>0.02</c:v>
              </c:pt>
              <c:pt idx="2">
                <c:v>0.04</c:v>
              </c:pt>
              <c:pt idx="3">
                <c:v>0.06</c:v>
              </c:pt>
              <c:pt idx="4">
                <c:v>0.08</c:v>
              </c:pt>
              <c:pt idx="5">
                <c:v>0.1</c:v>
              </c:pt>
              <c:pt idx="6">
                <c:v>0.12</c:v>
              </c:pt>
              <c:pt idx="7">
                <c:v>0.15</c:v>
              </c:pt>
              <c:pt idx="8">
                <c:v>0.17</c:v>
              </c:pt>
              <c:pt idx="9">
                <c:v>0.19</c:v>
              </c:pt>
              <c:pt idx="10">
                <c:v>0.21</c:v>
              </c:pt>
              <c:pt idx="11">
                <c:v>0.23</c:v>
              </c:pt>
              <c:pt idx="12">
                <c:v>0.25</c:v>
              </c:pt>
              <c:pt idx="13">
                <c:v>0.27</c:v>
              </c:pt>
              <c:pt idx="14">
                <c:v>0.28999999999999998</c:v>
              </c:pt>
              <c:pt idx="15">
                <c:v>0.31</c:v>
              </c:pt>
              <c:pt idx="16">
                <c:v>0.33</c:v>
              </c:pt>
              <c:pt idx="17">
                <c:v>0.35</c:v>
              </c:pt>
              <c:pt idx="18">
                <c:v>0.38</c:v>
              </c:pt>
              <c:pt idx="19">
                <c:v>0.4</c:v>
              </c:pt>
              <c:pt idx="20">
                <c:v>0.42</c:v>
              </c:pt>
              <c:pt idx="21">
                <c:v>0.44</c:v>
              </c:pt>
              <c:pt idx="22">
                <c:v>0.46</c:v>
              </c:pt>
              <c:pt idx="23">
                <c:v>0.48</c:v>
              </c:pt>
              <c:pt idx="24">
                <c:v>0.5</c:v>
              </c:pt>
              <c:pt idx="25">
                <c:v>0.52</c:v>
              </c:pt>
              <c:pt idx="26">
                <c:v>0.54</c:v>
              </c:pt>
              <c:pt idx="27">
                <c:v>0.56000000000000005</c:v>
              </c:pt>
              <c:pt idx="28">
                <c:v>0.57999999999999996</c:v>
              </c:pt>
              <c:pt idx="29">
                <c:v>0.6</c:v>
              </c:pt>
              <c:pt idx="30">
                <c:v>0.62</c:v>
              </c:pt>
              <c:pt idx="31">
                <c:v>0.65</c:v>
              </c:pt>
              <c:pt idx="32">
                <c:v>0.67</c:v>
              </c:pt>
              <c:pt idx="33">
                <c:v>0.69</c:v>
              </c:pt>
              <c:pt idx="34">
                <c:v>0.71</c:v>
              </c:pt>
              <c:pt idx="35">
                <c:v>0.73</c:v>
              </c:pt>
              <c:pt idx="36">
                <c:v>0.75</c:v>
              </c:pt>
              <c:pt idx="37">
                <c:v>0.77</c:v>
              </c:pt>
              <c:pt idx="38">
                <c:v>0.79</c:v>
              </c:pt>
              <c:pt idx="39">
                <c:v>0.81</c:v>
              </c:pt>
              <c:pt idx="40">
                <c:v>0.83</c:v>
              </c:pt>
              <c:pt idx="41">
                <c:v>0.85</c:v>
              </c:pt>
              <c:pt idx="42">
                <c:v>0.88</c:v>
              </c:pt>
              <c:pt idx="43">
                <c:v>0.9</c:v>
              </c:pt>
              <c:pt idx="44">
                <c:v>0.92</c:v>
              </c:pt>
              <c:pt idx="45">
                <c:v>0.94</c:v>
              </c:pt>
              <c:pt idx="46">
                <c:v>0.96</c:v>
              </c:pt>
              <c:pt idx="47">
                <c:v>0.98</c:v>
              </c:pt>
              <c:pt idx="48">
                <c:v>1</c:v>
              </c:pt>
              <c:pt idx="49">
                <c:v>1.02</c:v>
              </c:pt>
              <c:pt idx="50">
                <c:v>1.04</c:v>
              </c:pt>
              <c:pt idx="51">
                <c:v>1.06</c:v>
              </c:pt>
              <c:pt idx="52">
                <c:v>1.08</c:v>
              </c:pt>
              <c:pt idx="53">
                <c:v>1.1000000000000001</c:v>
              </c:pt>
              <c:pt idx="54">
                <c:v>1.1200000000000001</c:v>
              </c:pt>
              <c:pt idx="55">
                <c:v>1.1499999999999999</c:v>
              </c:pt>
              <c:pt idx="56">
                <c:v>1.17</c:v>
              </c:pt>
              <c:pt idx="57">
                <c:v>1.19</c:v>
              </c:pt>
              <c:pt idx="58">
                <c:v>1.21</c:v>
              </c:pt>
              <c:pt idx="59">
                <c:v>1.23</c:v>
              </c:pt>
              <c:pt idx="60">
                <c:v>1.25</c:v>
              </c:pt>
              <c:pt idx="61">
                <c:v>1.27</c:v>
              </c:pt>
              <c:pt idx="62">
                <c:v>1.29</c:v>
              </c:pt>
              <c:pt idx="63">
                <c:v>1.31</c:v>
              </c:pt>
              <c:pt idx="64">
                <c:v>1.33</c:v>
              </c:pt>
              <c:pt idx="65">
                <c:v>1.35</c:v>
              </c:pt>
              <c:pt idx="66">
                <c:v>1.38</c:v>
              </c:pt>
              <c:pt idx="67">
                <c:v>1.4</c:v>
              </c:pt>
              <c:pt idx="68">
                <c:v>1.42</c:v>
              </c:pt>
              <c:pt idx="69">
                <c:v>1.44</c:v>
              </c:pt>
              <c:pt idx="70">
                <c:v>1.46</c:v>
              </c:pt>
              <c:pt idx="71">
                <c:v>1.48</c:v>
              </c:pt>
              <c:pt idx="72">
                <c:v>1.5</c:v>
              </c:pt>
              <c:pt idx="73">
                <c:v>1.52</c:v>
              </c:pt>
              <c:pt idx="74">
                <c:v>1.54</c:v>
              </c:pt>
              <c:pt idx="75">
                <c:v>1.56</c:v>
              </c:pt>
              <c:pt idx="76">
                <c:v>1.58</c:v>
              </c:pt>
              <c:pt idx="77">
                <c:v>1.6</c:v>
              </c:pt>
              <c:pt idx="78">
                <c:v>1.62</c:v>
              </c:pt>
              <c:pt idx="79">
                <c:v>1.65</c:v>
              </c:pt>
              <c:pt idx="80">
                <c:v>1.67</c:v>
              </c:pt>
              <c:pt idx="81">
                <c:v>1.69</c:v>
              </c:pt>
              <c:pt idx="82">
                <c:v>1.71</c:v>
              </c:pt>
              <c:pt idx="83">
                <c:v>1.73</c:v>
              </c:pt>
              <c:pt idx="84">
                <c:v>1.75</c:v>
              </c:pt>
              <c:pt idx="85">
                <c:v>1.77</c:v>
              </c:pt>
              <c:pt idx="86">
                <c:v>1.79</c:v>
              </c:pt>
              <c:pt idx="87">
                <c:v>1.81</c:v>
              </c:pt>
              <c:pt idx="88">
                <c:v>1.83</c:v>
              </c:pt>
              <c:pt idx="89">
                <c:v>1.85</c:v>
              </c:pt>
              <c:pt idx="90">
                <c:v>1.88</c:v>
              </c:pt>
              <c:pt idx="91">
                <c:v>1.9</c:v>
              </c:pt>
              <c:pt idx="92">
                <c:v>1.92</c:v>
              </c:pt>
              <c:pt idx="93">
                <c:v>1.94</c:v>
              </c:pt>
              <c:pt idx="94">
                <c:v>1.96</c:v>
              </c:pt>
              <c:pt idx="95">
                <c:v>1.98</c:v>
              </c:pt>
              <c:pt idx="96">
                <c:v>2</c:v>
              </c:pt>
              <c:pt idx="97">
                <c:v>2.02</c:v>
              </c:pt>
              <c:pt idx="98">
                <c:v>2.04</c:v>
              </c:pt>
              <c:pt idx="99">
                <c:v>2.06</c:v>
              </c:pt>
              <c:pt idx="100">
                <c:v>2.08</c:v>
              </c:pt>
              <c:pt idx="101">
                <c:v>2.1</c:v>
              </c:pt>
              <c:pt idx="102">
                <c:v>2.12</c:v>
              </c:pt>
              <c:pt idx="103">
                <c:v>2.15</c:v>
              </c:pt>
              <c:pt idx="104">
                <c:v>2.17</c:v>
              </c:pt>
              <c:pt idx="105">
                <c:v>2.19</c:v>
              </c:pt>
              <c:pt idx="106">
                <c:v>2.21</c:v>
              </c:pt>
              <c:pt idx="107">
                <c:v>2.23</c:v>
              </c:pt>
              <c:pt idx="108">
                <c:v>2.25</c:v>
              </c:pt>
              <c:pt idx="109">
                <c:v>2.27</c:v>
              </c:pt>
              <c:pt idx="110">
                <c:v>2.29</c:v>
              </c:pt>
              <c:pt idx="111">
                <c:v>2.31</c:v>
              </c:pt>
              <c:pt idx="112">
                <c:v>2.33</c:v>
              </c:pt>
              <c:pt idx="113">
                <c:v>2.35</c:v>
              </c:pt>
              <c:pt idx="114">
                <c:v>2.38</c:v>
              </c:pt>
              <c:pt idx="115">
                <c:v>2.4</c:v>
              </c:pt>
              <c:pt idx="116">
                <c:v>2.42</c:v>
              </c:pt>
              <c:pt idx="117">
                <c:v>2.44</c:v>
              </c:pt>
              <c:pt idx="118">
                <c:v>2.46</c:v>
              </c:pt>
              <c:pt idx="119">
                <c:v>2.48</c:v>
              </c:pt>
              <c:pt idx="120">
                <c:v>2.5</c:v>
              </c:pt>
              <c:pt idx="121">
                <c:v>2.52</c:v>
              </c:pt>
              <c:pt idx="122">
                <c:v>2.54</c:v>
              </c:pt>
              <c:pt idx="123">
                <c:v>2.56</c:v>
              </c:pt>
              <c:pt idx="124">
                <c:v>2.58</c:v>
              </c:pt>
              <c:pt idx="125">
                <c:v>2.6</c:v>
              </c:pt>
              <c:pt idx="126">
                <c:v>2.62</c:v>
              </c:pt>
              <c:pt idx="127">
                <c:v>2.65</c:v>
              </c:pt>
              <c:pt idx="128">
                <c:v>2.67</c:v>
              </c:pt>
              <c:pt idx="129">
                <c:v>2.69</c:v>
              </c:pt>
              <c:pt idx="130">
                <c:v>2.71</c:v>
              </c:pt>
              <c:pt idx="131">
                <c:v>2.73</c:v>
              </c:pt>
              <c:pt idx="132">
                <c:v>2.75</c:v>
              </c:pt>
              <c:pt idx="133">
                <c:v>2.77</c:v>
              </c:pt>
              <c:pt idx="134">
                <c:v>2.79</c:v>
              </c:pt>
              <c:pt idx="135">
                <c:v>2.81</c:v>
              </c:pt>
              <c:pt idx="136">
                <c:v>2.83</c:v>
              </c:pt>
              <c:pt idx="137">
                <c:v>2.85</c:v>
              </c:pt>
              <c:pt idx="138">
                <c:v>2.88</c:v>
              </c:pt>
              <c:pt idx="139">
                <c:v>2.9</c:v>
              </c:pt>
              <c:pt idx="140">
                <c:v>2.92</c:v>
              </c:pt>
              <c:pt idx="141">
                <c:v>2.94</c:v>
              </c:pt>
              <c:pt idx="142">
                <c:v>2.96</c:v>
              </c:pt>
              <c:pt idx="143">
                <c:v>2.98</c:v>
              </c:pt>
              <c:pt idx="144">
                <c:v>3</c:v>
              </c:pt>
              <c:pt idx="145">
                <c:v>3.02</c:v>
              </c:pt>
              <c:pt idx="146">
                <c:v>3.04</c:v>
              </c:pt>
              <c:pt idx="147">
                <c:v>3.06</c:v>
              </c:pt>
              <c:pt idx="148">
                <c:v>3.08</c:v>
              </c:pt>
              <c:pt idx="149">
                <c:v>3.1</c:v>
              </c:pt>
              <c:pt idx="150">
                <c:v>3.12</c:v>
              </c:pt>
              <c:pt idx="151">
                <c:v>3.15</c:v>
              </c:pt>
              <c:pt idx="152">
                <c:v>3.17</c:v>
              </c:pt>
              <c:pt idx="153">
                <c:v>3.19</c:v>
              </c:pt>
              <c:pt idx="154">
                <c:v>3.21</c:v>
              </c:pt>
              <c:pt idx="155">
                <c:v>3.23</c:v>
              </c:pt>
              <c:pt idx="156">
                <c:v>3.25</c:v>
              </c:pt>
              <c:pt idx="157">
                <c:v>3.27</c:v>
              </c:pt>
              <c:pt idx="158">
                <c:v>3.29</c:v>
              </c:pt>
              <c:pt idx="159">
                <c:v>3.31</c:v>
              </c:pt>
              <c:pt idx="160">
                <c:v>3.33</c:v>
              </c:pt>
              <c:pt idx="161">
                <c:v>3.35</c:v>
              </c:pt>
              <c:pt idx="162">
                <c:v>3.38</c:v>
              </c:pt>
              <c:pt idx="163">
                <c:v>3.4</c:v>
              </c:pt>
              <c:pt idx="164">
                <c:v>3.42</c:v>
              </c:pt>
              <c:pt idx="165">
                <c:v>3.44</c:v>
              </c:pt>
              <c:pt idx="166">
                <c:v>3.46</c:v>
              </c:pt>
              <c:pt idx="167">
                <c:v>3.48</c:v>
              </c:pt>
              <c:pt idx="168">
                <c:v>3.5</c:v>
              </c:pt>
              <c:pt idx="169">
                <c:v>3.52</c:v>
              </c:pt>
              <c:pt idx="170">
                <c:v>3.54</c:v>
              </c:pt>
              <c:pt idx="171">
                <c:v>3.56</c:v>
              </c:pt>
              <c:pt idx="172">
                <c:v>3.58</c:v>
              </c:pt>
              <c:pt idx="173">
                <c:v>3.6</c:v>
              </c:pt>
              <c:pt idx="174">
                <c:v>3.62</c:v>
              </c:pt>
              <c:pt idx="175">
                <c:v>3.65</c:v>
              </c:pt>
              <c:pt idx="176">
                <c:v>3.67</c:v>
              </c:pt>
              <c:pt idx="177">
                <c:v>3.69</c:v>
              </c:pt>
              <c:pt idx="178">
                <c:v>3.71</c:v>
              </c:pt>
              <c:pt idx="179">
                <c:v>3.73</c:v>
              </c:pt>
              <c:pt idx="180">
                <c:v>3.75</c:v>
              </c:pt>
              <c:pt idx="181">
                <c:v>3.77</c:v>
              </c:pt>
              <c:pt idx="182">
                <c:v>3.79</c:v>
              </c:pt>
              <c:pt idx="183">
                <c:v>3.81</c:v>
              </c:pt>
              <c:pt idx="184">
                <c:v>3.83</c:v>
              </c:pt>
              <c:pt idx="185">
                <c:v>3.85</c:v>
              </c:pt>
              <c:pt idx="186">
                <c:v>3.88</c:v>
              </c:pt>
              <c:pt idx="187">
                <c:v>3.9</c:v>
              </c:pt>
              <c:pt idx="188">
                <c:v>3.92</c:v>
              </c:pt>
              <c:pt idx="189">
                <c:v>3.94</c:v>
              </c:pt>
              <c:pt idx="190">
                <c:v>3.96</c:v>
              </c:pt>
              <c:pt idx="191">
                <c:v>3.98</c:v>
              </c:pt>
              <c:pt idx="192">
                <c:v>4</c:v>
              </c:pt>
              <c:pt idx="193">
                <c:v>4.0199999999999996</c:v>
              </c:pt>
              <c:pt idx="194">
                <c:v>4.04</c:v>
              </c:pt>
              <c:pt idx="195">
                <c:v>4.0599999999999996</c:v>
              </c:pt>
              <c:pt idx="196">
                <c:v>4.08</c:v>
              </c:pt>
              <c:pt idx="197">
                <c:v>4.0999999999999996</c:v>
              </c:pt>
              <c:pt idx="198">
                <c:v>4.12</c:v>
              </c:pt>
              <c:pt idx="199">
                <c:v>4.1500000000000004</c:v>
              </c:pt>
              <c:pt idx="200">
                <c:v>4.17</c:v>
              </c:pt>
              <c:pt idx="201">
                <c:v>4.1900000000000004</c:v>
              </c:pt>
              <c:pt idx="202">
                <c:v>4.21</c:v>
              </c:pt>
              <c:pt idx="203">
                <c:v>4.2300000000000004</c:v>
              </c:pt>
              <c:pt idx="204">
                <c:v>4.25</c:v>
              </c:pt>
              <c:pt idx="205">
                <c:v>4.2699999999999996</c:v>
              </c:pt>
              <c:pt idx="206">
                <c:v>4.29</c:v>
              </c:pt>
              <c:pt idx="207">
                <c:v>4.3099999999999996</c:v>
              </c:pt>
              <c:pt idx="208">
                <c:v>4.33</c:v>
              </c:pt>
              <c:pt idx="209">
                <c:v>4.3499999999999996</c:v>
              </c:pt>
              <c:pt idx="210">
                <c:v>4.38</c:v>
              </c:pt>
              <c:pt idx="211">
                <c:v>4.4000000000000004</c:v>
              </c:pt>
              <c:pt idx="212">
                <c:v>4.42</c:v>
              </c:pt>
              <c:pt idx="213">
                <c:v>4.4400000000000004</c:v>
              </c:pt>
              <c:pt idx="214">
                <c:v>4.46</c:v>
              </c:pt>
              <c:pt idx="215">
                <c:v>4.4800000000000004</c:v>
              </c:pt>
              <c:pt idx="216">
                <c:v>4.5</c:v>
              </c:pt>
              <c:pt idx="217">
                <c:v>4.5199999999999996</c:v>
              </c:pt>
              <c:pt idx="218">
                <c:v>4.54</c:v>
              </c:pt>
              <c:pt idx="219">
                <c:v>4.5599999999999996</c:v>
              </c:pt>
              <c:pt idx="220">
                <c:v>4.58</c:v>
              </c:pt>
              <c:pt idx="221">
                <c:v>4.5999999999999996</c:v>
              </c:pt>
              <c:pt idx="222">
                <c:v>4.62</c:v>
              </c:pt>
              <c:pt idx="223">
                <c:v>4.6500000000000004</c:v>
              </c:pt>
              <c:pt idx="224">
                <c:v>4.67</c:v>
              </c:pt>
              <c:pt idx="225">
                <c:v>4.6900000000000004</c:v>
              </c:pt>
              <c:pt idx="226">
                <c:v>4.71</c:v>
              </c:pt>
              <c:pt idx="227">
                <c:v>4.7300000000000004</c:v>
              </c:pt>
              <c:pt idx="228">
                <c:v>4.75</c:v>
              </c:pt>
              <c:pt idx="229">
                <c:v>4.7699999999999996</c:v>
              </c:pt>
              <c:pt idx="230">
                <c:v>4.79</c:v>
              </c:pt>
              <c:pt idx="231">
                <c:v>4.8099999999999996</c:v>
              </c:pt>
              <c:pt idx="232">
                <c:v>4.83</c:v>
              </c:pt>
              <c:pt idx="233">
                <c:v>4.8499999999999996</c:v>
              </c:pt>
              <c:pt idx="234">
                <c:v>4.88</c:v>
              </c:pt>
              <c:pt idx="235">
                <c:v>4.9000000000000004</c:v>
              </c:pt>
              <c:pt idx="236">
                <c:v>4.92</c:v>
              </c:pt>
              <c:pt idx="237">
                <c:v>4.9400000000000004</c:v>
              </c:pt>
              <c:pt idx="238">
                <c:v>4.96</c:v>
              </c:pt>
              <c:pt idx="239">
                <c:v>4.9800000000000004</c:v>
              </c:pt>
              <c:pt idx="240">
                <c:v>5</c:v>
              </c:pt>
              <c:pt idx="241">
                <c:v>5.0199999999999996</c:v>
              </c:pt>
              <c:pt idx="242">
                <c:v>5.04</c:v>
              </c:pt>
              <c:pt idx="243">
                <c:v>5.0599999999999996</c:v>
              </c:pt>
              <c:pt idx="244">
                <c:v>5.08</c:v>
              </c:pt>
              <c:pt idx="245">
                <c:v>5.0999999999999996</c:v>
              </c:pt>
              <c:pt idx="246">
                <c:v>5.12</c:v>
              </c:pt>
              <c:pt idx="247">
                <c:v>5.15</c:v>
              </c:pt>
              <c:pt idx="248">
                <c:v>5.17</c:v>
              </c:pt>
              <c:pt idx="249">
                <c:v>5.19</c:v>
              </c:pt>
              <c:pt idx="250">
                <c:v>5.21</c:v>
              </c:pt>
              <c:pt idx="251">
                <c:v>5.23</c:v>
              </c:pt>
              <c:pt idx="252">
                <c:v>5.25</c:v>
              </c:pt>
              <c:pt idx="253">
                <c:v>5.27</c:v>
              </c:pt>
              <c:pt idx="254">
                <c:v>5.29</c:v>
              </c:pt>
              <c:pt idx="255">
                <c:v>5.31</c:v>
              </c:pt>
              <c:pt idx="256">
                <c:v>5.33</c:v>
              </c:pt>
              <c:pt idx="257">
                <c:v>5.35</c:v>
              </c:pt>
              <c:pt idx="258">
                <c:v>5.38</c:v>
              </c:pt>
              <c:pt idx="259">
                <c:v>5.4</c:v>
              </c:pt>
              <c:pt idx="260">
                <c:v>5.42</c:v>
              </c:pt>
              <c:pt idx="261">
                <c:v>5.44</c:v>
              </c:pt>
              <c:pt idx="262">
                <c:v>5.46</c:v>
              </c:pt>
              <c:pt idx="263">
                <c:v>5.48</c:v>
              </c:pt>
              <c:pt idx="264">
                <c:v>5.5</c:v>
              </c:pt>
              <c:pt idx="265">
                <c:v>5.52</c:v>
              </c:pt>
              <c:pt idx="266">
                <c:v>5.54</c:v>
              </c:pt>
              <c:pt idx="267">
                <c:v>5.56</c:v>
              </c:pt>
              <c:pt idx="268">
                <c:v>5.58</c:v>
              </c:pt>
              <c:pt idx="269">
                <c:v>5.6</c:v>
              </c:pt>
              <c:pt idx="270">
                <c:v>5.62</c:v>
              </c:pt>
              <c:pt idx="271">
                <c:v>5.65</c:v>
              </c:pt>
              <c:pt idx="272">
                <c:v>5.67</c:v>
              </c:pt>
              <c:pt idx="273">
                <c:v>5.69</c:v>
              </c:pt>
              <c:pt idx="274">
                <c:v>5.71</c:v>
              </c:pt>
              <c:pt idx="275">
                <c:v>5.73</c:v>
              </c:pt>
              <c:pt idx="276">
                <c:v>5.75</c:v>
              </c:pt>
              <c:pt idx="277">
                <c:v>5.77</c:v>
              </c:pt>
              <c:pt idx="278">
                <c:v>5.79</c:v>
              </c:pt>
              <c:pt idx="279">
                <c:v>5.81</c:v>
              </c:pt>
              <c:pt idx="280">
                <c:v>5.83</c:v>
              </c:pt>
              <c:pt idx="281">
                <c:v>5.85</c:v>
              </c:pt>
              <c:pt idx="282">
                <c:v>5.88</c:v>
              </c:pt>
              <c:pt idx="283">
                <c:v>5.9</c:v>
              </c:pt>
              <c:pt idx="284">
                <c:v>5.92</c:v>
              </c:pt>
              <c:pt idx="285">
                <c:v>5.94</c:v>
              </c:pt>
              <c:pt idx="286">
                <c:v>5.96</c:v>
              </c:pt>
              <c:pt idx="287">
                <c:v>5.98</c:v>
              </c:pt>
              <c:pt idx="288">
                <c:v>6</c:v>
              </c:pt>
              <c:pt idx="289">
                <c:v>6.02</c:v>
              </c:pt>
              <c:pt idx="290">
                <c:v>6.04</c:v>
              </c:pt>
              <c:pt idx="291">
                <c:v>6.06</c:v>
              </c:pt>
              <c:pt idx="292">
                <c:v>6.08</c:v>
              </c:pt>
              <c:pt idx="293">
                <c:v>6.1</c:v>
              </c:pt>
              <c:pt idx="294">
                <c:v>6.12</c:v>
              </c:pt>
              <c:pt idx="295">
                <c:v>6.15</c:v>
              </c:pt>
              <c:pt idx="296">
                <c:v>6.17</c:v>
              </c:pt>
              <c:pt idx="297">
                <c:v>6.19</c:v>
              </c:pt>
              <c:pt idx="298">
                <c:v>6.21</c:v>
              </c:pt>
              <c:pt idx="299">
                <c:v>6.23</c:v>
              </c:pt>
              <c:pt idx="300">
                <c:v>6.25</c:v>
              </c:pt>
              <c:pt idx="301">
                <c:v>6.27</c:v>
              </c:pt>
              <c:pt idx="302">
                <c:v>6.29</c:v>
              </c:pt>
              <c:pt idx="303">
                <c:v>6.31</c:v>
              </c:pt>
              <c:pt idx="304">
                <c:v>6.33</c:v>
              </c:pt>
              <c:pt idx="305">
                <c:v>6.35</c:v>
              </c:pt>
              <c:pt idx="306">
                <c:v>6.38</c:v>
              </c:pt>
              <c:pt idx="307">
                <c:v>6.4</c:v>
              </c:pt>
              <c:pt idx="308">
                <c:v>6.42</c:v>
              </c:pt>
              <c:pt idx="309">
                <c:v>6.44</c:v>
              </c:pt>
              <c:pt idx="310">
                <c:v>6.46</c:v>
              </c:pt>
              <c:pt idx="311">
                <c:v>6.48</c:v>
              </c:pt>
              <c:pt idx="312">
                <c:v>6.5</c:v>
              </c:pt>
              <c:pt idx="313">
                <c:v>6.52</c:v>
              </c:pt>
              <c:pt idx="314">
                <c:v>6.54</c:v>
              </c:pt>
              <c:pt idx="315">
                <c:v>6.56</c:v>
              </c:pt>
              <c:pt idx="316">
                <c:v>6.58</c:v>
              </c:pt>
              <c:pt idx="317">
                <c:v>6.6</c:v>
              </c:pt>
              <c:pt idx="318">
                <c:v>6.62</c:v>
              </c:pt>
              <c:pt idx="319">
                <c:v>6.65</c:v>
              </c:pt>
              <c:pt idx="320">
                <c:v>6.67</c:v>
              </c:pt>
              <c:pt idx="321">
                <c:v>6.69</c:v>
              </c:pt>
              <c:pt idx="322">
                <c:v>6.71</c:v>
              </c:pt>
              <c:pt idx="323">
                <c:v>6.73</c:v>
              </c:pt>
              <c:pt idx="324">
                <c:v>6.75</c:v>
              </c:pt>
              <c:pt idx="325">
                <c:v>6.77</c:v>
              </c:pt>
              <c:pt idx="326">
                <c:v>6.79</c:v>
              </c:pt>
              <c:pt idx="327">
                <c:v>6.81</c:v>
              </c:pt>
              <c:pt idx="328">
                <c:v>6.83</c:v>
              </c:pt>
              <c:pt idx="329">
                <c:v>6.85</c:v>
              </c:pt>
              <c:pt idx="330">
                <c:v>6.88</c:v>
              </c:pt>
              <c:pt idx="331">
                <c:v>6.9</c:v>
              </c:pt>
              <c:pt idx="332">
                <c:v>6.92</c:v>
              </c:pt>
              <c:pt idx="333">
                <c:v>6.94</c:v>
              </c:pt>
              <c:pt idx="334">
                <c:v>6.96</c:v>
              </c:pt>
              <c:pt idx="335">
                <c:v>6.98</c:v>
              </c:pt>
              <c:pt idx="336">
                <c:v>7</c:v>
              </c:pt>
              <c:pt idx="337">
                <c:v>7.02</c:v>
              </c:pt>
              <c:pt idx="338">
                <c:v>7.04</c:v>
              </c:pt>
              <c:pt idx="339">
                <c:v>7.06</c:v>
              </c:pt>
              <c:pt idx="340">
                <c:v>7.08</c:v>
              </c:pt>
              <c:pt idx="341">
                <c:v>7.1</c:v>
              </c:pt>
              <c:pt idx="342">
                <c:v>7.12</c:v>
              </c:pt>
              <c:pt idx="343">
                <c:v>7.15</c:v>
              </c:pt>
              <c:pt idx="344">
                <c:v>7.17</c:v>
              </c:pt>
              <c:pt idx="345">
                <c:v>7.19</c:v>
              </c:pt>
              <c:pt idx="346">
                <c:v>7.21</c:v>
              </c:pt>
              <c:pt idx="347">
                <c:v>7.23</c:v>
              </c:pt>
              <c:pt idx="348">
                <c:v>7.25</c:v>
              </c:pt>
              <c:pt idx="349">
                <c:v>7.27</c:v>
              </c:pt>
              <c:pt idx="350">
                <c:v>7.29</c:v>
              </c:pt>
              <c:pt idx="351">
                <c:v>7.31</c:v>
              </c:pt>
              <c:pt idx="352">
                <c:v>7.33</c:v>
              </c:pt>
              <c:pt idx="353">
                <c:v>7.35</c:v>
              </c:pt>
              <c:pt idx="354">
                <c:v>7.38</c:v>
              </c:pt>
              <c:pt idx="355">
                <c:v>7.4</c:v>
              </c:pt>
              <c:pt idx="356">
                <c:v>7.42</c:v>
              </c:pt>
              <c:pt idx="357">
                <c:v>7.44</c:v>
              </c:pt>
              <c:pt idx="358">
                <c:v>7.46</c:v>
              </c:pt>
              <c:pt idx="359">
                <c:v>7.48</c:v>
              </c:pt>
              <c:pt idx="360">
                <c:v>7.5</c:v>
              </c:pt>
              <c:pt idx="361">
                <c:v>7.52</c:v>
              </c:pt>
              <c:pt idx="362">
                <c:v>7.54</c:v>
              </c:pt>
              <c:pt idx="363">
                <c:v>7.56</c:v>
              </c:pt>
              <c:pt idx="364">
                <c:v>7.58</c:v>
              </c:pt>
              <c:pt idx="365">
                <c:v>7.6</c:v>
              </c:pt>
              <c:pt idx="366">
                <c:v>7.62</c:v>
              </c:pt>
              <c:pt idx="367">
                <c:v>7.65</c:v>
              </c:pt>
              <c:pt idx="368">
                <c:v>7.67</c:v>
              </c:pt>
              <c:pt idx="369">
                <c:v>7.69</c:v>
              </c:pt>
              <c:pt idx="370">
                <c:v>7.71</c:v>
              </c:pt>
              <c:pt idx="371">
                <c:v>7.73</c:v>
              </c:pt>
              <c:pt idx="372">
                <c:v>7.75</c:v>
              </c:pt>
              <c:pt idx="373">
                <c:v>7.77</c:v>
              </c:pt>
              <c:pt idx="374">
                <c:v>7.79</c:v>
              </c:pt>
              <c:pt idx="375">
                <c:v>7.81</c:v>
              </c:pt>
              <c:pt idx="376">
                <c:v>7.83</c:v>
              </c:pt>
              <c:pt idx="377">
                <c:v>7.85</c:v>
              </c:pt>
              <c:pt idx="378">
                <c:v>7.88</c:v>
              </c:pt>
              <c:pt idx="379">
                <c:v>7.9</c:v>
              </c:pt>
              <c:pt idx="380">
                <c:v>7.92</c:v>
              </c:pt>
              <c:pt idx="381">
                <c:v>7.94</c:v>
              </c:pt>
              <c:pt idx="382">
                <c:v>7.96</c:v>
              </c:pt>
              <c:pt idx="383">
                <c:v>7.98</c:v>
              </c:pt>
              <c:pt idx="384">
                <c:v>8</c:v>
              </c:pt>
            </c:numLit>
          </c:cat>
          <c:val>
            <c:numLit>
              <c:formatCode>General</c:formatCode>
              <c:ptCount val="385"/>
              <c:pt idx="0">
                <c:v>1.8158599999999999E-3</c:v>
              </c:pt>
              <c:pt idx="1">
                <c:v>2.279690299929566E-3</c:v>
              </c:pt>
              <c:pt idx="2">
                <c:v>2.9872294655999359E-3</c:v>
              </c:pt>
              <c:pt idx="3">
                <c:v>3.7498818602012245E-3</c:v>
              </c:pt>
              <c:pt idx="4">
                <c:v>4.6824646910569746E-3</c:v>
              </c:pt>
              <c:pt idx="5">
                <c:v>6.0035971869162917E-3</c:v>
              </c:pt>
              <c:pt idx="6">
                <c:v>7.53673248385427E-3</c:v>
              </c:pt>
              <c:pt idx="7">
                <c:v>9.6151544054964705E-3</c:v>
              </c:pt>
              <c:pt idx="8">
                <c:v>1.2070691097837535E-2</c:v>
              </c:pt>
              <c:pt idx="9">
                <c:v>1.5353919812899786E-2</c:v>
              </c:pt>
              <c:pt idx="10">
                <c:v>1.9425310497187927E-2</c:v>
              </c:pt>
              <c:pt idx="11">
                <c:v>2.4561686234650455E-2</c:v>
              </c:pt>
              <c:pt idx="12">
                <c:v>3.1160130055691203E-2</c:v>
              </c:pt>
              <c:pt idx="13">
                <c:v>3.9443524497747962E-2</c:v>
              </c:pt>
              <c:pt idx="14">
                <c:v>4.9967603312374514E-2</c:v>
              </c:pt>
              <c:pt idx="15">
                <c:v>6.3229392478501012E-2</c:v>
              </c:pt>
              <c:pt idx="16">
                <c:v>8.0078509878541204E-2</c:v>
              </c:pt>
              <c:pt idx="17">
                <c:v>0.10133078402315998</c:v>
              </c:pt>
              <c:pt idx="18">
                <c:v>0.12843172946576401</c:v>
              </c:pt>
              <c:pt idx="19">
                <c:v>0.16260893045781422</c:v>
              </c:pt>
              <c:pt idx="20">
                <c:v>0.20584025577416171</c:v>
              </c:pt>
              <c:pt idx="21">
                <c:v>0.26063825989115874</c:v>
              </c:pt>
              <c:pt idx="22">
                <c:v>0.33003203705424494</c:v>
              </c:pt>
              <c:pt idx="23">
                <c:v>0.4178241007476301</c:v>
              </c:pt>
              <c:pt idx="24">
                <c:v>0.52906405333089179</c:v>
              </c:pt>
              <c:pt idx="25">
                <c:v>0.66993995384368232</c:v>
              </c:pt>
              <c:pt idx="26">
                <c:v>0.84819593708902152</c:v>
              </c:pt>
              <c:pt idx="27">
                <c:v>1.0739794330599488</c:v>
              </c:pt>
              <c:pt idx="28">
                <c:v>1.3598286810654741</c:v>
              </c:pt>
              <c:pt idx="29">
                <c:v>1.7218098437862617</c:v>
              </c:pt>
              <c:pt idx="30">
                <c:v>2.1801168398945325</c:v>
              </c:pt>
              <c:pt idx="31">
                <c:v>2.7614275948471874</c:v>
              </c:pt>
              <c:pt idx="32">
                <c:v>3.4963403984880532</c:v>
              </c:pt>
              <c:pt idx="33">
                <c:v>4.4270294152686258</c:v>
              </c:pt>
              <c:pt idx="34">
                <c:v>5.6053710471959821</c:v>
              </c:pt>
              <c:pt idx="35">
                <c:v>7.097391844210974</c:v>
              </c:pt>
              <c:pt idx="36">
                <c:v>8.9865065185502075</c:v>
              </c:pt>
              <c:pt idx="37">
                <c:v>11.378383994364413</c:v>
              </c:pt>
              <c:pt idx="38">
                <c:v>14.407031876787727</c:v>
              </c:pt>
              <c:pt idx="39">
                <c:v>18.241707141468044</c:v>
              </c:pt>
              <c:pt idx="40">
                <c:v>23.097196607448602</c:v>
              </c:pt>
              <c:pt idx="41">
                <c:v>29.245042280317879</c:v>
              </c:pt>
              <c:pt idx="42">
                <c:v>37.042234595935255</c:v>
              </c:pt>
              <c:pt idx="43">
                <c:v>46.901868382569383</c:v>
              </c:pt>
              <c:pt idx="44">
                <c:v>59.385759923405701</c:v>
              </c:pt>
              <c:pt idx="45">
                <c:v>75.192556511939102</c:v>
              </c:pt>
              <c:pt idx="46">
                <c:v>95.206691318525174</c:v>
              </c:pt>
              <c:pt idx="47">
                <c:v>120.54798391192699</c:v>
              </c:pt>
              <c:pt idx="48">
                <c:v>152.63435868455923</c:v>
              </c:pt>
              <c:pt idx="49">
                <c:v>154.2459111784261</c:v>
              </c:pt>
              <c:pt idx="50">
                <c:v>155.87443510661154</c:v>
              </c:pt>
              <c:pt idx="51">
                <c:v>157.5200901540581</c:v>
              </c:pt>
              <c:pt idx="52">
                <c:v>159.1831366907002</c:v>
              </c:pt>
              <c:pt idx="53">
                <c:v>160.86363561931964</c:v>
              </c:pt>
              <c:pt idx="54">
                <c:v>162.56194837896447</c:v>
              </c:pt>
              <c:pt idx="55">
                <c:v>164.33613986495732</c:v>
              </c:pt>
              <c:pt idx="56">
                <c:v>166.07107899157151</c:v>
              </c:pt>
              <c:pt idx="57">
                <c:v>167.82422714107662</c:v>
              </c:pt>
              <c:pt idx="58">
                <c:v>169.5958484042531</c:v>
              </c:pt>
              <c:pt idx="59">
                <c:v>171.38610790755166</c:v>
              </c:pt>
              <c:pt idx="60">
                <c:v>173.19527118289807</c:v>
              </c:pt>
              <c:pt idx="61">
                <c:v>175.02360448965925</c:v>
              </c:pt>
              <c:pt idx="62">
                <c:v>176.87107490011195</c:v>
              </c:pt>
              <c:pt idx="63">
                <c:v>178.73805014489284</c:v>
              </c:pt>
              <c:pt idx="64">
                <c:v>180.62479861749696</c:v>
              </c:pt>
              <c:pt idx="65">
                <c:v>182.53128954018547</c:v>
              </c:pt>
              <c:pt idx="66">
                <c:v>184.52325202336962</c:v>
              </c:pt>
              <c:pt idx="67">
                <c:v>186.47092444866325</c:v>
              </c:pt>
              <c:pt idx="68">
                <c:v>188.43915835039209</c:v>
              </c:pt>
              <c:pt idx="69">
                <c:v>190.42802582929448</c:v>
              </c:pt>
              <c:pt idx="70">
                <c:v>192.43799984253451</c:v>
              </c:pt>
              <c:pt idx="71">
                <c:v>194.46905421010581</c:v>
              </c:pt>
              <c:pt idx="72">
                <c:v>196.52166321138395</c:v>
              </c:pt>
              <c:pt idx="73">
                <c:v>198.60421803644761</c:v>
              </c:pt>
              <c:pt idx="74">
                <c:v>200.70821048362529</c:v>
              </c:pt>
              <c:pt idx="75">
                <c:v>202.83393425187847</c:v>
              </c:pt>
              <c:pt idx="76">
                <c:v>204.98158421317817</c:v>
              </c:pt>
              <c:pt idx="77">
                <c:v>207.15135600718997</c:v>
              </c:pt>
              <c:pt idx="78">
                <c:v>209.34354662700781</c:v>
              </c:pt>
              <c:pt idx="79">
                <c:v>211.63357512996549</c:v>
              </c:pt>
              <c:pt idx="80">
                <c:v>213.87214363793643</c:v>
              </c:pt>
              <c:pt idx="81">
                <c:v>216.13383775036738</c:v>
              </c:pt>
              <c:pt idx="82">
                <c:v>218.41895873695725</c:v>
              </c:pt>
              <c:pt idx="83">
                <c:v>220.72770934927252</c:v>
              </c:pt>
              <c:pt idx="84">
                <c:v>223.06049315932214</c:v>
              </c:pt>
              <c:pt idx="85">
                <c:v>225.41741507046697</c:v>
              </c:pt>
              <c:pt idx="86">
                <c:v>227.79878124311776</c:v>
              </c:pt>
              <c:pt idx="87">
                <c:v>230.20489885002581</c:v>
              </c:pt>
              <c:pt idx="88">
                <c:v>232.63597625279266</c:v>
              </c:pt>
              <c:pt idx="89">
                <c:v>235.0924233506729</c:v>
              </c:pt>
              <c:pt idx="90">
                <c:v>237.659500215484</c:v>
              </c:pt>
              <c:pt idx="91">
                <c:v>240.16827725026815</c:v>
              </c:pt>
              <c:pt idx="92">
                <c:v>242.70327111621799</c:v>
              </c:pt>
              <c:pt idx="93">
                <c:v>245.26469654604222</c:v>
              </c:pt>
              <c:pt idx="94">
                <c:v>247.85276968836564</c:v>
              </c:pt>
              <c:pt idx="95">
                <c:v>250.46790803219872</c:v>
              </c:pt>
              <c:pt idx="96">
                <c:v>253.11043015755709</c:v>
              </c:pt>
              <c:pt idx="97">
                <c:v>255.78138462711516</c:v>
              </c:pt>
              <c:pt idx="98">
                <c:v>258.48046973706869</c:v>
              </c:pt>
              <c:pt idx="99">
                <c:v>261.20808559903742</c:v>
              </c:pt>
              <c:pt idx="100">
                <c:v>263.96443320845759</c:v>
              </c:pt>
              <c:pt idx="101">
                <c:v>266.7498147995517</c:v>
              </c:pt>
              <c:pt idx="102">
                <c:v>269.56473341717293</c:v>
              </c:pt>
              <c:pt idx="103">
                <c:v>272.50725512473684</c:v>
              </c:pt>
              <c:pt idx="104">
                <c:v>275.38289126814072</c:v>
              </c:pt>
              <c:pt idx="105">
                <c:v>278.28879158468317</c:v>
              </c:pt>
              <c:pt idx="106">
                <c:v>281.22546368521478</c:v>
              </c:pt>
              <c:pt idx="107">
                <c:v>284.19301646884094</c:v>
              </c:pt>
              <c:pt idx="108">
                <c:v>287.19196004387413</c:v>
              </c:pt>
              <c:pt idx="109">
                <c:v>290.22250546991398</c:v>
              </c:pt>
              <c:pt idx="110">
                <c:v>293.28506512022341</c:v>
              </c:pt>
              <c:pt idx="111">
                <c:v>296.37985242370695</c:v>
              </c:pt>
              <c:pt idx="112">
                <c:v>299.50738205087964</c:v>
              </c:pt>
              <c:pt idx="113">
                <c:v>302.66787010213557</c:v>
              </c:pt>
              <c:pt idx="114">
                <c:v>305.97184567861052</c:v>
              </c:pt>
              <c:pt idx="115">
                <c:v>309.20055846548553</c:v>
              </c:pt>
              <c:pt idx="116">
                <c:v>312.46339680338644</c:v>
              </c:pt>
              <c:pt idx="117">
                <c:v>315.76058156112316</c:v>
              </c:pt>
              <c:pt idx="118">
                <c:v>319.09263490269745</c:v>
              </c:pt>
              <c:pt idx="119">
                <c:v>322.45978047833739</c:v>
              </c:pt>
              <c:pt idx="120">
                <c:v>325.86254307139802</c:v>
              </c:pt>
              <c:pt idx="121">
                <c:v>329.30326911598809</c:v>
              </c:pt>
              <c:pt idx="122">
                <c:v>332.7853766115179</c:v>
              </c:pt>
              <c:pt idx="123">
                <c:v>336.30981147980435</c:v>
              </c:pt>
              <c:pt idx="124">
                <c:v>339.87744415559212</c:v>
              </c:pt>
              <c:pt idx="125">
                <c:v>343.48927071916512</c:v>
              </c:pt>
              <c:pt idx="126">
                <c:v>347.14621321170023</c:v>
              </c:pt>
              <c:pt idx="127">
                <c:v>350.98574869855349</c:v>
              </c:pt>
              <c:pt idx="128">
                <c:v>354.73906324131315</c:v>
              </c:pt>
              <c:pt idx="129">
                <c:v>358.54078638698775</c:v>
              </c:pt>
              <c:pt idx="130">
                <c:v>362.39175125071688</c:v>
              </c:pt>
              <c:pt idx="131">
                <c:v>366.29332025361231</c:v>
              </c:pt>
              <c:pt idx="132">
                <c:v>370.24658537789571</c:v>
              </c:pt>
              <c:pt idx="133">
                <c:v>374.25256870466342</c:v>
              </c:pt>
              <c:pt idx="134">
                <c:v>378.31252333234022</c:v>
              </c:pt>
              <c:pt idx="135">
                <c:v>382.4277340226779</c:v>
              </c:pt>
              <c:pt idx="136">
                <c:v>386.59941794740701</c:v>
              </c:pt>
              <c:pt idx="137">
                <c:v>390.82872487547473</c:v>
              </c:pt>
              <c:pt idx="138">
                <c:v>395.29007643106036</c:v>
              </c:pt>
              <c:pt idx="139">
                <c:v>399.6425783499252</c:v>
              </c:pt>
              <c:pt idx="140">
                <c:v>404.05684036575434</c:v>
              </c:pt>
              <c:pt idx="141">
                <c:v>408.53415368962726</c:v>
              </c:pt>
              <c:pt idx="142">
                <c:v>413.07624613414947</c:v>
              </c:pt>
              <c:pt idx="143">
                <c:v>417.68428310166314</c:v>
              </c:pt>
              <c:pt idx="144">
                <c:v>422.35986848680761</c:v>
              </c:pt>
              <c:pt idx="145">
                <c:v>426.81908254533607</c:v>
              </c:pt>
              <c:pt idx="146">
                <c:v>431.32574216093781</c:v>
              </c:pt>
              <c:pt idx="147">
                <c:v>435.88037848242516</c:v>
              </c:pt>
              <c:pt idx="148">
                <c:v>440.4833254602778</c:v>
              </c:pt>
              <c:pt idx="149">
                <c:v>445.13521899454315</c:v>
              </c:pt>
              <c:pt idx="150">
                <c:v>449.8365981135405</c:v>
              </c:pt>
              <c:pt idx="151">
                <c:v>454.80038283809421</c:v>
              </c:pt>
              <c:pt idx="152">
                <c:v>459.60453866237822</c:v>
              </c:pt>
              <c:pt idx="153">
                <c:v>464.45983611568903</c:v>
              </c:pt>
              <c:pt idx="154">
                <c:v>462.86717858349863</c:v>
              </c:pt>
              <c:pt idx="155">
                <c:v>461.24330781191077</c:v>
              </c:pt>
              <c:pt idx="156">
                <c:v>459.58775414213994</c:v>
              </c:pt>
              <c:pt idx="157">
                <c:v>457.90034053515114</c:v>
              </c:pt>
              <c:pt idx="158">
                <c:v>456.18058271642747</c:v>
              </c:pt>
              <c:pt idx="159">
                <c:v>454.42808902538184</c:v>
              </c:pt>
              <c:pt idx="160">
                <c:v>452.64246016383561</c:v>
              </c:pt>
              <c:pt idx="161">
                <c:v>450.82348934013407</c:v>
              </c:pt>
              <c:pt idx="162">
                <c:v>449.14487595736398</c:v>
              </c:pt>
              <c:pt idx="163">
                <c:v>447.2526614805605</c:v>
              </c:pt>
              <c:pt idx="164">
                <c:v>445.32576902636868</c:v>
              </c:pt>
              <c:pt idx="165">
                <c:v>443.36386011047682</c:v>
              </c:pt>
              <c:pt idx="166">
                <c:v>441.36638807101815</c:v>
              </c:pt>
              <c:pt idx="167">
                <c:v>439.33309821145127</c:v>
              </c:pt>
              <c:pt idx="168">
                <c:v>437.26342774328401</c:v>
              </c:pt>
              <c:pt idx="169">
                <c:v>434.75722478454975</c:v>
              </c:pt>
              <c:pt idx="170">
                <c:v>438.91336713855634</c:v>
              </c:pt>
              <c:pt idx="171">
                <c:v>443.13225910459028</c:v>
              </c:pt>
              <c:pt idx="172">
                <c:v>447.41539485940916</c:v>
              </c:pt>
              <c:pt idx="173">
                <c:v>451.76441106919015</c:v>
              </c:pt>
              <c:pt idx="174">
                <c:v>456.18108839170253</c:v>
              </c:pt>
              <c:pt idx="175">
                <c:v>460.82711297895094</c:v>
              </c:pt>
              <c:pt idx="176">
                <c:v>465.38785614346392</c:v>
              </c:pt>
              <c:pt idx="177">
                <c:v>470.02166724532958</c:v>
              </c:pt>
              <c:pt idx="178">
                <c:v>474.73011523660705</c:v>
              </c:pt>
              <c:pt idx="179">
                <c:v>479.51541834393413</c:v>
              </c:pt>
              <c:pt idx="180">
                <c:v>484.37924554268693</c:v>
              </c:pt>
              <c:pt idx="181">
                <c:v>489.32371752629922</c:v>
              </c:pt>
              <c:pt idx="182">
                <c:v>494.35080789349678</c:v>
              </c:pt>
              <c:pt idx="183">
                <c:v>499.46264455658627</c:v>
              </c:pt>
              <c:pt idx="184">
                <c:v>504.6614111644202</c:v>
              </c:pt>
              <c:pt idx="185">
                <c:v>509.94914812016532</c:v>
              </c:pt>
              <c:pt idx="186">
                <c:v>515.53585731860903</c:v>
              </c:pt>
              <c:pt idx="187">
                <c:v>521.01334883174718</c:v>
              </c:pt>
              <c:pt idx="188">
                <c:v>526.58700534875766</c:v>
              </c:pt>
              <c:pt idx="189">
                <c:v>532.25901164174957</c:v>
              </c:pt>
              <c:pt idx="190">
                <c:v>538.031916695365</c:v>
              </c:pt>
              <c:pt idx="191">
                <c:v>543.90833480660774</c:v>
              </c:pt>
              <c:pt idx="192">
                <c:v>549.89064776142664</c:v>
              </c:pt>
              <c:pt idx="193">
                <c:v>555.70225552943816</c:v>
              </c:pt>
              <c:pt idx="194">
                <c:v>561.57698796493366</c:v>
              </c:pt>
              <c:pt idx="195">
                <c:v>567.51545290871513</c:v>
              </c:pt>
              <c:pt idx="196">
                <c:v>573.51856154371194</c:v>
              </c:pt>
              <c:pt idx="197">
                <c:v>579.58692852669049</c:v>
              </c:pt>
              <c:pt idx="198">
                <c:v>585.72137201343628</c:v>
              </c:pt>
              <c:pt idx="199">
                <c:v>592.18122836166083</c:v>
              </c:pt>
              <c:pt idx="200">
                <c:v>598.45265549597411</c:v>
              </c:pt>
              <c:pt idx="201">
                <c:v>604.79246640224119</c:v>
              </c:pt>
              <c:pt idx="202">
                <c:v>600.96646069985093</c:v>
              </c:pt>
              <c:pt idx="203">
                <c:v>597.07540725884371</c:v>
              </c:pt>
              <c:pt idx="204">
                <c:v>593.11870957124199</c:v>
              </c:pt>
              <c:pt idx="205">
                <c:v>589.09545771308967</c:v>
              </c:pt>
              <c:pt idx="206">
                <c:v>585.00492846715554</c:v>
              </c:pt>
              <c:pt idx="207">
                <c:v>580.84638478666056</c:v>
              </c:pt>
              <c:pt idx="208">
                <c:v>576.61887591553182</c:v>
              </c:pt>
              <c:pt idx="209">
                <c:v>572.32183717889131</c:v>
              </c:pt>
              <c:pt idx="210">
                <c:v>568.14429738458705</c:v>
              </c:pt>
              <c:pt idx="211">
                <c:v>563.69666106869238</c:v>
              </c:pt>
              <c:pt idx="212">
                <c:v>559.17679418756609</c:v>
              </c:pt>
              <c:pt idx="213">
                <c:v>554.58377342517144</c:v>
              </c:pt>
              <c:pt idx="214">
                <c:v>549.91696068262286</c:v>
              </c:pt>
              <c:pt idx="215">
                <c:v>545.17530297120015</c:v>
              </c:pt>
              <c:pt idx="216">
                <c:v>540.35813207991532</c:v>
              </c:pt>
              <c:pt idx="217">
                <c:v>533.85710371007428</c:v>
              </c:pt>
              <c:pt idx="218">
                <c:v>537.74434374912664</c:v>
              </c:pt>
              <c:pt idx="219">
                <c:v>541.72218686969177</c:v>
              </c:pt>
              <c:pt idx="220">
                <c:v>545.79447560219421</c:v>
              </c:pt>
              <c:pt idx="221">
                <c:v>549.96564314070133</c:v>
              </c:pt>
              <c:pt idx="222">
                <c:v>554.2401291394583</c:v>
              </c:pt>
              <c:pt idx="223">
                <c:v>558.78829306844329</c:v>
              </c:pt>
              <c:pt idx="224">
                <c:v>563.29054923752415</c:v>
              </c:pt>
              <c:pt idx="225">
                <c:v>567.91085453637504</c:v>
              </c:pt>
              <c:pt idx="226">
                <c:v>572.65466725519218</c:v>
              </c:pt>
              <c:pt idx="227">
                <c:v>577.52734655085146</c:v>
              </c:pt>
              <c:pt idx="228">
                <c:v>582.53457303920902</c:v>
              </c:pt>
              <c:pt idx="229">
                <c:v>587.68257146741473</c:v>
              </c:pt>
              <c:pt idx="230">
                <c:v>592.97733352456225</c:v>
              </c:pt>
              <c:pt idx="231">
                <c:v>598.42544148773914</c:v>
              </c:pt>
              <c:pt idx="232">
                <c:v>604.03359317947297</c:v>
              </c:pt>
              <c:pt idx="233">
                <c:v>609.80882848720375</c:v>
              </c:pt>
              <c:pt idx="234">
                <c:v>616.02013201404804</c:v>
              </c:pt>
              <c:pt idx="235">
                <c:v>622.16300175319407</c:v>
              </c:pt>
              <c:pt idx="236">
                <c:v>628.49646750269699</c:v>
              </c:pt>
              <c:pt idx="237">
                <c:v>635.02873829397004</c:v>
              </c:pt>
              <c:pt idx="238">
                <c:v>641.76851278296044</c:v>
              </c:pt>
              <c:pt idx="239">
                <c:v>648.72491303642619</c:v>
              </c:pt>
              <c:pt idx="240">
                <c:v>655.90731952588919</c:v>
              </c:pt>
              <c:pt idx="241">
                <c:v>662.82472902527525</c:v>
              </c:pt>
              <c:pt idx="242">
                <c:v>669.81638561961927</c:v>
              </c:pt>
              <c:pt idx="243">
                <c:v>676.88308714606876</c:v>
              </c:pt>
              <c:pt idx="244">
                <c:v>684.02563584588052</c:v>
              </c:pt>
              <c:pt idx="245">
                <c:v>691.2448383962992</c:v>
              </c:pt>
              <c:pt idx="246">
                <c:v>698.54150558255992</c:v>
              </c:pt>
              <c:pt idx="247">
                <c:v>706.27828333937259</c:v>
              </c:pt>
              <c:pt idx="248">
                <c:v>713.73642595251852</c:v>
              </c:pt>
              <c:pt idx="249">
                <c:v>721.27463474809633</c:v>
              </c:pt>
              <c:pt idx="250">
                <c:v>714.97641325554741</c:v>
              </c:pt>
              <c:pt idx="251">
                <c:v>708.58079186501141</c:v>
              </c:pt>
              <c:pt idx="252">
                <c:v>702.08671700132868</c:v>
              </c:pt>
              <c:pt idx="253">
                <c:v>695.49301846691878</c:v>
              </c:pt>
              <c:pt idx="254">
                <c:v>688.79850883490997</c:v>
              </c:pt>
              <c:pt idx="255">
                <c:v>682.00218344766199</c:v>
              </c:pt>
              <c:pt idx="256">
                <c:v>675.10282029346081</c:v>
              </c:pt>
              <c:pt idx="257">
                <c:v>668.09927975958544</c:v>
              </c:pt>
              <c:pt idx="258">
                <c:v>661.25875938890226</c:v>
              </c:pt>
              <c:pt idx="259">
                <c:v>654.03122185367351</c:v>
              </c:pt>
              <c:pt idx="260">
                <c:v>646.69571918501492</c:v>
              </c:pt>
              <c:pt idx="261">
                <c:v>639.25113767162873</c:v>
              </c:pt>
              <c:pt idx="262">
                <c:v>631.69614509138432</c:v>
              </c:pt>
              <c:pt idx="263">
                <c:v>624.0294903298352</c:v>
              </c:pt>
              <c:pt idx="264">
                <c:v>616.24990299486512</c:v>
              </c:pt>
              <c:pt idx="265">
                <c:v>605.9903479130852</c:v>
              </c:pt>
              <c:pt idx="266">
                <c:v>609.84686537250695</c:v>
              </c:pt>
              <c:pt idx="267">
                <c:v>613.80402899307148</c:v>
              </c:pt>
              <c:pt idx="268">
                <c:v>617.86611645515222</c:v>
              </c:pt>
              <c:pt idx="269">
                <c:v>622.03779972550092</c:v>
              </c:pt>
              <c:pt idx="270">
                <c:v>626.32376405280775</c:v>
              </c:pt>
              <c:pt idx="271">
                <c:v>630.96611797904825</c:v>
              </c:pt>
              <c:pt idx="272">
                <c:v>635.50535066526811</c:v>
              </c:pt>
              <c:pt idx="273">
                <c:v>640.17461340868908</c:v>
              </c:pt>
              <c:pt idx="274">
                <c:v>644.97958162575924</c:v>
              </c:pt>
              <c:pt idx="275">
                <c:v>649.92595903099595</c:v>
              </c:pt>
              <c:pt idx="276">
                <c:v>655.01980336119402</c:v>
              </c:pt>
              <c:pt idx="277">
                <c:v>660.26735302850625</c:v>
              </c:pt>
              <c:pt idx="278">
                <c:v>665.67525510026826</c:v>
              </c:pt>
              <c:pt idx="279">
                <c:v>671.25019410661787</c:v>
              </c:pt>
              <c:pt idx="280">
                <c:v>676.99922233239499</c:v>
              </c:pt>
              <c:pt idx="281">
                <c:v>682.92979109433054</c:v>
              </c:pt>
              <c:pt idx="282">
                <c:v>689.41821828207912</c:v>
              </c:pt>
              <c:pt idx="283">
                <c:v>695.75005158716419</c:v>
              </c:pt>
              <c:pt idx="284">
                <c:v>702.28802242352663</c:v>
              </c:pt>
              <c:pt idx="285">
                <c:v>709.04054365249954</c:v>
              </c:pt>
              <c:pt idx="286">
                <c:v>716.01680534531135</c:v>
              </c:pt>
              <c:pt idx="287">
                <c:v>723.2261144262236</c:v>
              </c:pt>
              <c:pt idx="288">
                <c:v>730.67813699467115</c:v>
              </c:pt>
              <c:pt idx="289">
                <c:v>738.37120116837491</c:v>
              </c:pt>
              <c:pt idx="290">
                <c:v>746.14542569643868</c:v>
              </c:pt>
              <c:pt idx="291">
                <c:v>754.0017303470695</c:v>
              </c:pt>
              <c:pt idx="292">
                <c:v>761.94093998123037</c:v>
              </c:pt>
              <c:pt idx="293">
                <c:v>769.96388498659394</c:v>
              </c:pt>
              <c:pt idx="294">
                <c:v>778.0715018500714</c:v>
              </c:pt>
              <c:pt idx="295">
                <c:v>786.76982847248837</c:v>
              </c:pt>
              <c:pt idx="296">
                <c:v>795.05483595511851</c:v>
              </c:pt>
              <c:pt idx="297">
                <c:v>803.42731372107164</c:v>
              </c:pt>
              <c:pt idx="298">
                <c:v>793.6813156995039</c:v>
              </c:pt>
              <c:pt idx="299">
                <c:v>783.7945916983025</c:v>
              </c:pt>
              <c:pt idx="300">
                <c:v>773.76561097549347</c:v>
              </c:pt>
              <c:pt idx="301">
                <c:v>763.59272270228939</c:v>
              </c:pt>
              <c:pt idx="302">
                <c:v>753.27445514324666</c:v>
              </c:pt>
              <c:pt idx="303">
                <c:v>742.80901550727344</c:v>
              </c:pt>
              <c:pt idx="304">
                <c:v>732.19498993415323</c:v>
              </c:pt>
              <c:pt idx="305">
                <c:v>721.43064348198368</c:v>
              </c:pt>
              <c:pt idx="306">
                <c:v>710.89998440986551</c:v>
              </c:pt>
              <c:pt idx="307">
                <c:v>699.81451519876418</c:v>
              </c:pt>
              <c:pt idx="308">
                <c:v>688.57338475398251</c:v>
              </c:pt>
              <c:pt idx="309">
                <c:v>677.1750678515798</c:v>
              </c:pt>
              <c:pt idx="310">
                <c:v>665.61761684067983</c:v>
              </c:pt>
              <c:pt idx="311">
                <c:v>653.8994612078186</c:v>
              </c:pt>
              <c:pt idx="312">
                <c:v>642.01880741450498</c:v>
              </c:pt>
              <c:pt idx="313">
                <c:v>628.77576373518127</c:v>
              </c:pt>
              <c:pt idx="314">
                <c:v>634.15631962404541</c:v>
              </c:pt>
              <c:pt idx="315">
                <c:v>639.62833969163762</c:v>
              </c:pt>
              <c:pt idx="316">
                <c:v>645.19373376358158</c:v>
              </c:pt>
              <c:pt idx="317">
                <c:v>650.8542486127651</c:v>
              </c:pt>
              <c:pt idx="318">
                <c:v>656.61186897541847</c:v>
              </c:pt>
              <c:pt idx="319">
                <c:v>662.77795625490603</c:v>
              </c:pt>
              <c:pt idx="320">
                <c:v>668.74169785333606</c:v>
              </c:pt>
              <c:pt idx="321">
                <c:v>674.80864914863082</c:v>
              </c:pt>
              <c:pt idx="322">
                <c:v>680.98085536699568</c:v>
              </c:pt>
              <c:pt idx="323">
                <c:v>687.26040367284236</c:v>
              </c:pt>
              <c:pt idx="324">
                <c:v>693.64942324035155</c:v>
              </c:pt>
              <c:pt idx="325">
                <c:v>700.1501868942056</c:v>
              </c:pt>
              <c:pt idx="326">
                <c:v>706.76491133774243</c:v>
              </c:pt>
              <c:pt idx="327">
                <c:v>713.49585809843347</c:v>
              </c:pt>
              <c:pt idx="328">
                <c:v>720.34533477017897</c:v>
              </c:pt>
              <c:pt idx="329">
                <c:v>727.31579540474218</c:v>
              </c:pt>
              <c:pt idx="330">
                <c:v>734.79209295105397</c:v>
              </c:pt>
              <c:pt idx="331">
                <c:v>742.01909737205153</c:v>
              </c:pt>
              <c:pt idx="332">
                <c:v>749.37438138803975</c:v>
              </c:pt>
              <c:pt idx="333">
                <c:v>756.86069821271485</c:v>
              </c:pt>
              <c:pt idx="334">
                <c:v>764.48065223789376</c:v>
              </c:pt>
              <c:pt idx="335">
                <c:v>772.23680019711469</c:v>
              </c:pt>
              <c:pt idx="336">
                <c:v>780.13185248728973</c:v>
              </c:pt>
              <c:pt idx="337">
                <c:v>788.34925707672278</c:v>
              </c:pt>
              <c:pt idx="338">
                <c:v>796.65388927386061</c:v>
              </c:pt>
              <c:pt idx="339">
                <c:v>805.04693666524304</c:v>
              </c:pt>
              <c:pt idx="340">
                <c:v>813.52929150138766</c:v>
              </c:pt>
              <c:pt idx="341">
                <c:v>822.10175161521056</c:v>
              </c:pt>
              <c:pt idx="342">
                <c:v>830.76541987032351</c:v>
              </c:pt>
              <c:pt idx="343">
                <c:v>839.98401386003684</c:v>
              </c:pt>
              <c:pt idx="344">
                <c:v>848.83783894301155</c:v>
              </c:pt>
              <c:pt idx="345">
                <c:v>857.7858654825036</c:v>
              </c:pt>
              <c:pt idx="346">
                <c:v>846.59961483794075</c:v>
              </c:pt>
              <c:pt idx="347">
                <c:v>835.25224339886472</c:v>
              </c:pt>
              <c:pt idx="348">
                <c:v>823.7420682092453</c:v>
              </c:pt>
              <c:pt idx="349">
                <c:v>812.06708144975141</c:v>
              </c:pt>
              <c:pt idx="350">
                <c:v>800.22565101344048</c:v>
              </c:pt>
              <c:pt idx="351">
                <c:v>788.21581957857347</c:v>
              </c:pt>
              <c:pt idx="352">
                <c:v>776.0357047311868</c:v>
              </c:pt>
              <c:pt idx="353">
                <c:v>763.68349878695426</c:v>
              </c:pt>
              <c:pt idx="354">
                <c:v>751.47567037865269</c:v>
              </c:pt>
              <c:pt idx="355">
                <c:v>738.75501372647159</c:v>
              </c:pt>
              <c:pt idx="356">
                <c:v>725.85624651103217</c:v>
              </c:pt>
              <c:pt idx="357">
                <c:v>712.7772532059339</c:v>
              </c:pt>
              <c:pt idx="358">
                <c:v>699.51599221570893</c:v>
              </c:pt>
              <c:pt idx="359">
                <c:v>686.07069415441265</c:v>
              </c:pt>
              <c:pt idx="360">
                <c:v>672.4391624167597</c:v>
              </c:pt>
              <c:pt idx="361">
                <c:v>656.15544785409179</c:v>
              </c:pt>
              <c:pt idx="362">
                <c:v>660.49552048338933</c:v>
              </c:pt>
              <c:pt idx="363">
                <c:v>664.92907506720371</c:v>
              </c:pt>
              <c:pt idx="364">
                <c:v>669.45861474876904</c:v>
              </c:pt>
              <c:pt idx="365">
                <c:v>674.08681677872835</c:v>
              </c:pt>
              <c:pt idx="366">
                <c:v>678.81603302141127</c:v>
              </c:pt>
              <c:pt idx="367">
                <c:v>683.86747726441831</c:v>
              </c:pt>
              <c:pt idx="368">
                <c:v>688.81252662692054</c:v>
              </c:pt>
              <c:pt idx="369">
                <c:v>693.86705963818986</c:v>
              </c:pt>
              <c:pt idx="370">
                <c:v>699.03385351565703</c:v>
              </c:pt>
              <c:pt idx="371">
                <c:v>704.31587078524581</c:v>
              </c:pt>
              <c:pt idx="372">
                <c:v>709.71606210055324</c:v>
              </c:pt>
              <c:pt idx="373">
                <c:v>715.23766782342966</c:v>
              </c:pt>
              <c:pt idx="374">
                <c:v>720.8837207321493</c:v>
              </c:pt>
              <c:pt idx="375">
                <c:v>726.65754812122032</c:v>
              </c:pt>
              <c:pt idx="376">
                <c:v>732.56237440118912</c:v>
              </c:pt>
              <c:pt idx="377">
                <c:v>738.60172292574703</c:v>
              </c:pt>
              <c:pt idx="378">
                <c:v>745.06703510891793</c:v>
              </c:pt>
              <c:pt idx="379">
                <c:v>751.39320794907576</c:v>
              </c:pt>
              <c:pt idx="380">
                <c:v>757.86468133876565</c:v>
              </c:pt>
              <c:pt idx="381">
                <c:v>764.48540729827255</c:v>
              </c:pt>
              <c:pt idx="382">
                <c:v>771.25915042961583</c:v>
              </c:pt>
              <c:pt idx="383">
                <c:v>778.1898915162933</c:v>
              </c:pt>
              <c:pt idx="384">
                <c:v>785.28162921141484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E40-4938-93CF-380ED3BC5DE9}"/>
            </c:ext>
          </c:extLst>
        </c:ser>
        <c:ser>
          <c:idx val="3"/>
          <c:order val="2"/>
          <c:tx>
            <c:v> V(t)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85"/>
              <c:pt idx="0">
                <c:v>0</c:v>
              </c:pt>
              <c:pt idx="1">
                <c:v>0.02</c:v>
              </c:pt>
              <c:pt idx="2">
                <c:v>0.04</c:v>
              </c:pt>
              <c:pt idx="3">
                <c:v>0.06</c:v>
              </c:pt>
              <c:pt idx="4">
                <c:v>0.08</c:v>
              </c:pt>
              <c:pt idx="5">
                <c:v>0.1</c:v>
              </c:pt>
              <c:pt idx="6">
                <c:v>0.12</c:v>
              </c:pt>
              <c:pt idx="7">
                <c:v>0.15</c:v>
              </c:pt>
              <c:pt idx="8">
                <c:v>0.17</c:v>
              </c:pt>
              <c:pt idx="9">
                <c:v>0.19</c:v>
              </c:pt>
              <c:pt idx="10">
                <c:v>0.21</c:v>
              </c:pt>
              <c:pt idx="11">
                <c:v>0.23</c:v>
              </c:pt>
              <c:pt idx="12">
                <c:v>0.25</c:v>
              </c:pt>
              <c:pt idx="13">
                <c:v>0.27</c:v>
              </c:pt>
              <c:pt idx="14">
                <c:v>0.28999999999999998</c:v>
              </c:pt>
              <c:pt idx="15">
                <c:v>0.31</c:v>
              </c:pt>
              <c:pt idx="16">
                <c:v>0.33</c:v>
              </c:pt>
              <c:pt idx="17">
                <c:v>0.35</c:v>
              </c:pt>
              <c:pt idx="18">
                <c:v>0.38</c:v>
              </c:pt>
              <c:pt idx="19">
                <c:v>0.4</c:v>
              </c:pt>
              <c:pt idx="20">
                <c:v>0.42</c:v>
              </c:pt>
              <c:pt idx="21">
                <c:v>0.44</c:v>
              </c:pt>
              <c:pt idx="22">
                <c:v>0.46</c:v>
              </c:pt>
              <c:pt idx="23">
                <c:v>0.48</c:v>
              </c:pt>
              <c:pt idx="24">
                <c:v>0.5</c:v>
              </c:pt>
              <c:pt idx="25">
                <c:v>0.52</c:v>
              </c:pt>
              <c:pt idx="26">
                <c:v>0.54</c:v>
              </c:pt>
              <c:pt idx="27">
                <c:v>0.56000000000000005</c:v>
              </c:pt>
              <c:pt idx="28">
                <c:v>0.57999999999999996</c:v>
              </c:pt>
              <c:pt idx="29">
                <c:v>0.6</c:v>
              </c:pt>
              <c:pt idx="30">
                <c:v>0.62</c:v>
              </c:pt>
              <c:pt idx="31">
                <c:v>0.65</c:v>
              </c:pt>
              <c:pt idx="32">
                <c:v>0.67</c:v>
              </c:pt>
              <c:pt idx="33">
                <c:v>0.69</c:v>
              </c:pt>
              <c:pt idx="34">
                <c:v>0.71</c:v>
              </c:pt>
              <c:pt idx="35">
                <c:v>0.73</c:v>
              </c:pt>
              <c:pt idx="36">
                <c:v>0.75</c:v>
              </c:pt>
              <c:pt idx="37">
                <c:v>0.77</c:v>
              </c:pt>
              <c:pt idx="38">
                <c:v>0.79</c:v>
              </c:pt>
              <c:pt idx="39">
                <c:v>0.81</c:v>
              </c:pt>
              <c:pt idx="40">
                <c:v>0.83</c:v>
              </c:pt>
              <c:pt idx="41">
                <c:v>0.85</c:v>
              </c:pt>
              <c:pt idx="42">
                <c:v>0.88</c:v>
              </c:pt>
              <c:pt idx="43">
                <c:v>0.9</c:v>
              </c:pt>
              <c:pt idx="44">
                <c:v>0.92</c:v>
              </c:pt>
              <c:pt idx="45">
                <c:v>0.94</c:v>
              </c:pt>
              <c:pt idx="46">
                <c:v>0.96</c:v>
              </c:pt>
              <c:pt idx="47">
                <c:v>0.98</c:v>
              </c:pt>
              <c:pt idx="48">
                <c:v>1</c:v>
              </c:pt>
              <c:pt idx="49">
                <c:v>1.02</c:v>
              </c:pt>
              <c:pt idx="50">
                <c:v>1.04</c:v>
              </c:pt>
              <c:pt idx="51">
                <c:v>1.06</c:v>
              </c:pt>
              <c:pt idx="52">
                <c:v>1.08</c:v>
              </c:pt>
              <c:pt idx="53">
                <c:v>1.1000000000000001</c:v>
              </c:pt>
              <c:pt idx="54">
                <c:v>1.1200000000000001</c:v>
              </c:pt>
              <c:pt idx="55">
                <c:v>1.1499999999999999</c:v>
              </c:pt>
              <c:pt idx="56">
                <c:v>1.17</c:v>
              </c:pt>
              <c:pt idx="57">
                <c:v>1.19</c:v>
              </c:pt>
              <c:pt idx="58">
                <c:v>1.21</c:v>
              </c:pt>
              <c:pt idx="59">
                <c:v>1.23</c:v>
              </c:pt>
              <c:pt idx="60">
                <c:v>1.25</c:v>
              </c:pt>
              <c:pt idx="61">
                <c:v>1.27</c:v>
              </c:pt>
              <c:pt idx="62">
                <c:v>1.29</c:v>
              </c:pt>
              <c:pt idx="63">
                <c:v>1.31</c:v>
              </c:pt>
              <c:pt idx="64">
                <c:v>1.33</c:v>
              </c:pt>
              <c:pt idx="65">
                <c:v>1.35</c:v>
              </c:pt>
              <c:pt idx="66">
                <c:v>1.38</c:v>
              </c:pt>
              <c:pt idx="67">
                <c:v>1.4</c:v>
              </c:pt>
              <c:pt idx="68">
                <c:v>1.42</c:v>
              </c:pt>
              <c:pt idx="69">
                <c:v>1.44</c:v>
              </c:pt>
              <c:pt idx="70">
                <c:v>1.46</c:v>
              </c:pt>
              <c:pt idx="71">
                <c:v>1.48</c:v>
              </c:pt>
              <c:pt idx="72">
                <c:v>1.5</c:v>
              </c:pt>
              <c:pt idx="73">
                <c:v>1.52</c:v>
              </c:pt>
              <c:pt idx="74">
                <c:v>1.54</c:v>
              </c:pt>
              <c:pt idx="75">
                <c:v>1.56</c:v>
              </c:pt>
              <c:pt idx="76">
                <c:v>1.58</c:v>
              </c:pt>
              <c:pt idx="77">
                <c:v>1.6</c:v>
              </c:pt>
              <c:pt idx="78">
                <c:v>1.62</c:v>
              </c:pt>
              <c:pt idx="79">
                <c:v>1.65</c:v>
              </c:pt>
              <c:pt idx="80">
                <c:v>1.67</c:v>
              </c:pt>
              <c:pt idx="81">
                <c:v>1.69</c:v>
              </c:pt>
              <c:pt idx="82">
                <c:v>1.71</c:v>
              </c:pt>
              <c:pt idx="83">
                <c:v>1.73</c:v>
              </c:pt>
              <c:pt idx="84">
                <c:v>1.75</c:v>
              </c:pt>
              <c:pt idx="85">
                <c:v>1.77</c:v>
              </c:pt>
              <c:pt idx="86">
                <c:v>1.79</c:v>
              </c:pt>
              <c:pt idx="87">
                <c:v>1.81</c:v>
              </c:pt>
              <c:pt idx="88">
                <c:v>1.83</c:v>
              </c:pt>
              <c:pt idx="89">
                <c:v>1.85</c:v>
              </c:pt>
              <c:pt idx="90">
                <c:v>1.88</c:v>
              </c:pt>
              <c:pt idx="91">
                <c:v>1.9</c:v>
              </c:pt>
              <c:pt idx="92">
                <c:v>1.92</c:v>
              </c:pt>
              <c:pt idx="93">
                <c:v>1.94</c:v>
              </c:pt>
              <c:pt idx="94">
                <c:v>1.96</c:v>
              </c:pt>
              <c:pt idx="95">
                <c:v>1.98</c:v>
              </c:pt>
              <c:pt idx="96">
                <c:v>2</c:v>
              </c:pt>
              <c:pt idx="97">
                <c:v>2.02</c:v>
              </c:pt>
              <c:pt idx="98">
                <c:v>2.04</c:v>
              </c:pt>
              <c:pt idx="99">
                <c:v>2.06</c:v>
              </c:pt>
              <c:pt idx="100">
                <c:v>2.08</c:v>
              </c:pt>
              <c:pt idx="101">
                <c:v>2.1</c:v>
              </c:pt>
              <c:pt idx="102">
                <c:v>2.12</c:v>
              </c:pt>
              <c:pt idx="103">
                <c:v>2.15</c:v>
              </c:pt>
              <c:pt idx="104">
                <c:v>2.17</c:v>
              </c:pt>
              <c:pt idx="105">
                <c:v>2.19</c:v>
              </c:pt>
              <c:pt idx="106">
                <c:v>2.21</c:v>
              </c:pt>
              <c:pt idx="107">
                <c:v>2.23</c:v>
              </c:pt>
              <c:pt idx="108">
                <c:v>2.25</c:v>
              </c:pt>
              <c:pt idx="109">
                <c:v>2.27</c:v>
              </c:pt>
              <c:pt idx="110">
                <c:v>2.29</c:v>
              </c:pt>
              <c:pt idx="111">
                <c:v>2.31</c:v>
              </c:pt>
              <c:pt idx="112">
                <c:v>2.33</c:v>
              </c:pt>
              <c:pt idx="113">
                <c:v>2.35</c:v>
              </c:pt>
              <c:pt idx="114">
                <c:v>2.38</c:v>
              </c:pt>
              <c:pt idx="115">
                <c:v>2.4</c:v>
              </c:pt>
              <c:pt idx="116">
                <c:v>2.42</c:v>
              </c:pt>
              <c:pt idx="117">
                <c:v>2.44</c:v>
              </c:pt>
              <c:pt idx="118">
                <c:v>2.46</c:v>
              </c:pt>
              <c:pt idx="119">
                <c:v>2.48</c:v>
              </c:pt>
              <c:pt idx="120">
                <c:v>2.5</c:v>
              </c:pt>
              <c:pt idx="121">
                <c:v>2.52</c:v>
              </c:pt>
              <c:pt idx="122">
                <c:v>2.54</c:v>
              </c:pt>
              <c:pt idx="123">
                <c:v>2.56</c:v>
              </c:pt>
              <c:pt idx="124">
                <c:v>2.58</c:v>
              </c:pt>
              <c:pt idx="125">
                <c:v>2.6</c:v>
              </c:pt>
              <c:pt idx="126">
                <c:v>2.62</c:v>
              </c:pt>
              <c:pt idx="127">
                <c:v>2.65</c:v>
              </c:pt>
              <c:pt idx="128">
                <c:v>2.67</c:v>
              </c:pt>
              <c:pt idx="129">
                <c:v>2.69</c:v>
              </c:pt>
              <c:pt idx="130">
                <c:v>2.71</c:v>
              </c:pt>
              <c:pt idx="131">
                <c:v>2.73</c:v>
              </c:pt>
              <c:pt idx="132">
                <c:v>2.75</c:v>
              </c:pt>
              <c:pt idx="133">
                <c:v>2.77</c:v>
              </c:pt>
              <c:pt idx="134">
                <c:v>2.79</c:v>
              </c:pt>
              <c:pt idx="135">
                <c:v>2.81</c:v>
              </c:pt>
              <c:pt idx="136">
                <c:v>2.83</c:v>
              </c:pt>
              <c:pt idx="137">
                <c:v>2.85</c:v>
              </c:pt>
              <c:pt idx="138">
                <c:v>2.88</c:v>
              </c:pt>
              <c:pt idx="139">
                <c:v>2.9</c:v>
              </c:pt>
              <c:pt idx="140">
                <c:v>2.92</c:v>
              </c:pt>
              <c:pt idx="141">
                <c:v>2.94</c:v>
              </c:pt>
              <c:pt idx="142">
                <c:v>2.96</c:v>
              </c:pt>
              <c:pt idx="143">
                <c:v>2.98</c:v>
              </c:pt>
              <c:pt idx="144">
                <c:v>3</c:v>
              </c:pt>
              <c:pt idx="145">
                <c:v>3.02</c:v>
              </c:pt>
              <c:pt idx="146">
                <c:v>3.04</c:v>
              </c:pt>
              <c:pt idx="147">
                <c:v>3.06</c:v>
              </c:pt>
              <c:pt idx="148">
                <c:v>3.08</c:v>
              </c:pt>
              <c:pt idx="149">
                <c:v>3.1</c:v>
              </c:pt>
              <c:pt idx="150">
                <c:v>3.12</c:v>
              </c:pt>
              <c:pt idx="151">
                <c:v>3.15</c:v>
              </c:pt>
              <c:pt idx="152">
                <c:v>3.17</c:v>
              </c:pt>
              <c:pt idx="153">
                <c:v>3.19</c:v>
              </c:pt>
              <c:pt idx="154">
                <c:v>3.21</c:v>
              </c:pt>
              <c:pt idx="155">
                <c:v>3.23</c:v>
              </c:pt>
              <c:pt idx="156">
                <c:v>3.25</c:v>
              </c:pt>
              <c:pt idx="157">
                <c:v>3.27</c:v>
              </c:pt>
              <c:pt idx="158">
                <c:v>3.29</c:v>
              </c:pt>
              <c:pt idx="159">
                <c:v>3.31</c:v>
              </c:pt>
              <c:pt idx="160">
                <c:v>3.33</c:v>
              </c:pt>
              <c:pt idx="161">
                <c:v>3.35</c:v>
              </c:pt>
              <c:pt idx="162">
                <c:v>3.38</c:v>
              </c:pt>
              <c:pt idx="163">
                <c:v>3.4</c:v>
              </c:pt>
              <c:pt idx="164">
                <c:v>3.42</c:v>
              </c:pt>
              <c:pt idx="165">
                <c:v>3.44</c:v>
              </c:pt>
              <c:pt idx="166">
                <c:v>3.46</c:v>
              </c:pt>
              <c:pt idx="167">
                <c:v>3.48</c:v>
              </c:pt>
              <c:pt idx="168">
                <c:v>3.5</c:v>
              </c:pt>
              <c:pt idx="169">
                <c:v>3.52</c:v>
              </c:pt>
              <c:pt idx="170">
                <c:v>3.54</c:v>
              </c:pt>
              <c:pt idx="171">
                <c:v>3.56</c:v>
              </c:pt>
              <c:pt idx="172">
                <c:v>3.58</c:v>
              </c:pt>
              <c:pt idx="173">
                <c:v>3.6</c:v>
              </c:pt>
              <c:pt idx="174">
                <c:v>3.62</c:v>
              </c:pt>
              <c:pt idx="175">
                <c:v>3.65</c:v>
              </c:pt>
              <c:pt idx="176">
                <c:v>3.67</c:v>
              </c:pt>
              <c:pt idx="177">
                <c:v>3.69</c:v>
              </c:pt>
              <c:pt idx="178">
                <c:v>3.71</c:v>
              </c:pt>
              <c:pt idx="179">
                <c:v>3.73</c:v>
              </c:pt>
              <c:pt idx="180">
                <c:v>3.75</c:v>
              </c:pt>
              <c:pt idx="181">
                <c:v>3.77</c:v>
              </c:pt>
              <c:pt idx="182">
                <c:v>3.79</c:v>
              </c:pt>
              <c:pt idx="183">
                <c:v>3.81</c:v>
              </c:pt>
              <c:pt idx="184">
                <c:v>3.83</c:v>
              </c:pt>
              <c:pt idx="185">
                <c:v>3.85</c:v>
              </c:pt>
              <c:pt idx="186">
                <c:v>3.88</c:v>
              </c:pt>
              <c:pt idx="187">
                <c:v>3.9</c:v>
              </c:pt>
              <c:pt idx="188">
                <c:v>3.92</c:v>
              </c:pt>
              <c:pt idx="189">
                <c:v>3.94</c:v>
              </c:pt>
              <c:pt idx="190">
                <c:v>3.96</c:v>
              </c:pt>
              <c:pt idx="191">
                <c:v>3.98</c:v>
              </c:pt>
              <c:pt idx="192">
                <c:v>4</c:v>
              </c:pt>
              <c:pt idx="193">
                <c:v>4.0199999999999996</c:v>
              </c:pt>
              <c:pt idx="194">
                <c:v>4.04</c:v>
              </c:pt>
              <c:pt idx="195">
                <c:v>4.0599999999999996</c:v>
              </c:pt>
              <c:pt idx="196">
                <c:v>4.08</c:v>
              </c:pt>
              <c:pt idx="197">
                <c:v>4.0999999999999996</c:v>
              </c:pt>
              <c:pt idx="198">
                <c:v>4.12</c:v>
              </c:pt>
              <c:pt idx="199">
                <c:v>4.1500000000000004</c:v>
              </c:pt>
              <c:pt idx="200">
                <c:v>4.17</c:v>
              </c:pt>
              <c:pt idx="201">
                <c:v>4.1900000000000004</c:v>
              </c:pt>
              <c:pt idx="202">
                <c:v>4.21</c:v>
              </c:pt>
              <c:pt idx="203">
                <c:v>4.2300000000000004</c:v>
              </c:pt>
              <c:pt idx="204">
                <c:v>4.25</c:v>
              </c:pt>
              <c:pt idx="205">
                <c:v>4.2699999999999996</c:v>
              </c:pt>
              <c:pt idx="206">
                <c:v>4.29</c:v>
              </c:pt>
              <c:pt idx="207">
                <c:v>4.3099999999999996</c:v>
              </c:pt>
              <c:pt idx="208">
                <c:v>4.33</c:v>
              </c:pt>
              <c:pt idx="209">
                <c:v>4.3499999999999996</c:v>
              </c:pt>
              <c:pt idx="210">
                <c:v>4.38</c:v>
              </c:pt>
              <c:pt idx="211">
                <c:v>4.4000000000000004</c:v>
              </c:pt>
              <c:pt idx="212">
                <c:v>4.42</c:v>
              </c:pt>
              <c:pt idx="213">
                <c:v>4.4400000000000004</c:v>
              </c:pt>
              <c:pt idx="214">
                <c:v>4.46</c:v>
              </c:pt>
              <c:pt idx="215">
                <c:v>4.4800000000000004</c:v>
              </c:pt>
              <c:pt idx="216">
                <c:v>4.5</c:v>
              </c:pt>
              <c:pt idx="217">
                <c:v>4.5199999999999996</c:v>
              </c:pt>
              <c:pt idx="218">
                <c:v>4.54</c:v>
              </c:pt>
              <c:pt idx="219">
                <c:v>4.5599999999999996</c:v>
              </c:pt>
              <c:pt idx="220">
                <c:v>4.58</c:v>
              </c:pt>
              <c:pt idx="221">
                <c:v>4.5999999999999996</c:v>
              </c:pt>
              <c:pt idx="222">
                <c:v>4.62</c:v>
              </c:pt>
              <c:pt idx="223">
                <c:v>4.6500000000000004</c:v>
              </c:pt>
              <c:pt idx="224">
                <c:v>4.67</c:v>
              </c:pt>
              <c:pt idx="225">
                <c:v>4.6900000000000004</c:v>
              </c:pt>
              <c:pt idx="226">
                <c:v>4.71</c:v>
              </c:pt>
              <c:pt idx="227">
                <c:v>4.7300000000000004</c:v>
              </c:pt>
              <c:pt idx="228">
                <c:v>4.75</c:v>
              </c:pt>
              <c:pt idx="229">
                <c:v>4.7699999999999996</c:v>
              </c:pt>
              <c:pt idx="230">
                <c:v>4.79</c:v>
              </c:pt>
              <c:pt idx="231">
                <c:v>4.8099999999999996</c:v>
              </c:pt>
              <c:pt idx="232">
                <c:v>4.83</c:v>
              </c:pt>
              <c:pt idx="233">
                <c:v>4.8499999999999996</c:v>
              </c:pt>
              <c:pt idx="234">
                <c:v>4.88</c:v>
              </c:pt>
              <c:pt idx="235">
                <c:v>4.9000000000000004</c:v>
              </c:pt>
              <c:pt idx="236">
                <c:v>4.92</c:v>
              </c:pt>
              <c:pt idx="237">
                <c:v>4.9400000000000004</c:v>
              </c:pt>
              <c:pt idx="238">
                <c:v>4.96</c:v>
              </c:pt>
              <c:pt idx="239">
                <c:v>4.9800000000000004</c:v>
              </c:pt>
              <c:pt idx="240">
                <c:v>5</c:v>
              </c:pt>
              <c:pt idx="241">
                <c:v>5.0199999999999996</c:v>
              </c:pt>
              <c:pt idx="242">
                <c:v>5.04</c:v>
              </c:pt>
              <c:pt idx="243">
                <c:v>5.0599999999999996</c:v>
              </c:pt>
              <c:pt idx="244">
                <c:v>5.08</c:v>
              </c:pt>
              <c:pt idx="245">
                <c:v>5.0999999999999996</c:v>
              </c:pt>
              <c:pt idx="246">
                <c:v>5.12</c:v>
              </c:pt>
              <c:pt idx="247">
                <c:v>5.15</c:v>
              </c:pt>
              <c:pt idx="248">
                <c:v>5.17</c:v>
              </c:pt>
              <c:pt idx="249">
                <c:v>5.19</c:v>
              </c:pt>
              <c:pt idx="250">
                <c:v>5.21</c:v>
              </c:pt>
              <c:pt idx="251">
                <c:v>5.23</c:v>
              </c:pt>
              <c:pt idx="252">
                <c:v>5.25</c:v>
              </c:pt>
              <c:pt idx="253">
                <c:v>5.27</c:v>
              </c:pt>
              <c:pt idx="254">
                <c:v>5.29</c:v>
              </c:pt>
              <c:pt idx="255">
                <c:v>5.31</c:v>
              </c:pt>
              <c:pt idx="256">
                <c:v>5.33</c:v>
              </c:pt>
              <c:pt idx="257">
                <c:v>5.35</c:v>
              </c:pt>
              <c:pt idx="258">
                <c:v>5.38</c:v>
              </c:pt>
              <c:pt idx="259">
                <c:v>5.4</c:v>
              </c:pt>
              <c:pt idx="260">
                <c:v>5.42</c:v>
              </c:pt>
              <c:pt idx="261">
                <c:v>5.44</c:v>
              </c:pt>
              <c:pt idx="262">
                <c:v>5.46</c:v>
              </c:pt>
              <c:pt idx="263">
                <c:v>5.48</c:v>
              </c:pt>
              <c:pt idx="264">
                <c:v>5.5</c:v>
              </c:pt>
              <c:pt idx="265">
                <c:v>5.52</c:v>
              </c:pt>
              <c:pt idx="266">
                <c:v>5.54</c:v>
              </c:pt>
              <c:pt idx="267">
                <c:v>5.56</c:v>
              </c:pt>
              <c:pt idx="268">
                <c:v>5.58</c:v>
              </c:pt>
              <c:pt idx="269">
                <c:v>5.6</c:v>
              </c:pt>
              <c:pt idx="270">
                <c:v>5.62</c:v>
              </c:pt>
              <c:pt idx="271">
                <c:v>5.65</c:v>
              </c:pt>
              <c:pt idx="272">
                <c:v>5.67</c:v>
              </c:pt>
              <c:pt idx="273">
                <c:v>5.69</c:v>
              </c:pt>
              <c:pt idx="274">
                <c:v>5.71</c:v>
              </c:pt>
              <c:pt idx="275">
                <c:v>5.73</c:v>
              </c:pt>
              <c:pt idx="276">
                <c:v>5.75</c:v>
              </c:pt>
              <c:pt idx="277">
                <c:v>5.77</c:v>
              </c:pt>
              <c:pt idx="278">
                <c:v>5.79</c:v>
              </c:pt>
              <c:pt idx="279">
                <c:v>5.81</c:v>
              </c:pt>
              <c:pt idx="280">
                <c:v>5.83</c:v>
              </c:pt>
              <c:pt idx="281">
                <c:v>5.85</c:v>
              </c:pt>
              <c:pt idx="282">
                <c:v>5.88</c:v>
              </c:pt>
              <c:pt idx="283">
                <c:v>5.9</c:v>
              </c:pt>
              <c:pt idx="284">
                <c:v>5.92</c:v>
              </c:pt>
              <c:pt idx="285">
                <c:v>5.94</c:v>
              </c:pt>
              <c:pt idx="286">
                <c:v>5.96</c:v>
              </c:pt>
              <c:pt idx="287">
                <c:v>5.98</c:v>
              </c:pt>
              <c:pt idx="288">
                <c:v>6</c:v>
              </c:pt>
              <c:pt idx="289">
                <c:v>6.02</c:v>
              </c:pt>
              <c:pt idx="290">
                <c:v>6.04</c:v>
              </c:pt>
              <c:pt idx="291">
                <c:v>6.06</c:v>
              </c:pt>
              <c:pt idx="292">
                <c:v>6.08</c:v>
              </c:pt>
              <c:pt idx="293">
                <c:v>6.1</c:v>
              </c:pt>
              <c:pt idx="294">
                <c:v>6.12</c:v>
              </c:pt>
              <c:pt idx="295">
                <c:v>6.15</c:v>
              </c:pt>
              <c:pt idx="296">
                <c:v>6.17</c:v>
              </c:pt>
              <c:pt idx="297">
                <c:v>6.19</c:v>
              </c:pt>
              <c:pt idx="298">
                <c:v>6.21</c:v>
              </c:pt>
              <c:pt idx="299">
                <c:v>6.23</c:v>
              </c:pt>
              <c:pt idx="300">
                <c:v>6.25</c:v>
              </c:pt>
              <c:pt idx="301">
                <c:v>6.27</c:v>
              </c:pt>
              <c:pt idx="302">
                <c:v>6.29</c:v>
              </c:pt>
              <c:pt idx="303">
                <c:v>6.31</c:v>
              </c:pt>
              <c:pt idx="304">
                <c:v>6.33</c:v>
              </c:pt>
              <c:pt idx="305">
                <c:v>6.35</c:v>
              </c:pt>
              <c:pt idx="306">
                <c:v>6.38</c:v>
              </c:pt>
              <c:pt idx="307">
                <c:v>6.4</c:v>
              </c:pt>
              <c:pt idx="308">
                <c:v>6.42</c:v>
              </c:pt>
              <c:pt idx="309">
                <c:v>6.44</c:v>
              </c:pt>
              <c:pt idx="310">
                <c:v>6.46</c:v>
              </c:pt>
              <c:pt idx="311">
                <c:v>6.48</c:v>
              </c:pt>
              <c:pt idx="312">
                <c:v>6.5</c:v>
              </c:pt>
              <c:pt idx="313">
                <c:v>6.52</c:v>
              </c:pt>
              <c:pt idx="314">
                <c:v>6.54</c:v>
              </c:pt>
              <c:pt idx="315">
                <c:v>6.56</c:v>
              </c:pt>
              <c:pt idx="316">
                <c:v>6.58</c:v>
              </c:pt>
              <c:pt idx="317">
                <c:v>6.6</c:v>
              </c:pt>
              <c:pt idx="318">
                <c:v>6.62</c:v>
              </c:pt>
              <c:pt idx="319">
                <c:v>6.65</c:v>
              </c:pt>
              <c:pt idx="320">
                <c:v>6.67</c:v>
              </c:pt>
              <c:pt idx="321">
                <c:v>6.69</c:v>
              </c:pt>
              <c:pt idx="322">
                <c:v>6.71</c:v>
              </c:pt>
              <c:pt idx="323">
                <c:v>6.73</c:v>
              </c:pt>
              <c:pt idx="324">
                <c:v>6.75</c:v>
              </c:pt>
              <c:pt idx="325">
                <c:v>6.77</c:v>
              </c:pt>
              <c:pt idx="326">
                <c:v>6.79</c:v>
              </c:pt>
              <c:pt idx="327">
                <c:v>6.81</c:v>
              </c:pt>
              <c:pt idx="328">
                <c:v>6.83</c:v>
              </c:pt>
              <c:pt idx="329">
                <c:v>6.85</c:v>
              </c:pt>
              <c:pt idx="330">
                <c:v>6.88</c:v>
              </c:pt>
              <c:pt idx="331">
                <c:v>6.9</c:v>
              </c:pt>
              <c:pt idx="332">
                <c:v>6.92</c:v>
              </c:pt>
              <c:pt idx="333">
                <c:v>6.94</c:v>
              </c:pt>
              <c:pt idx="334">
                <c:v>6.96</c:v>
              </c:pt>
              <c:pt idx="335">
                <c:v>6.98</c:v>
              </c:pt>
              <c:pt idx="336">
                <c:v>7</c:v>
              </c:pt>
              <c:pt idx="337">
                <c:v>7.02</c:v>
              </c:pt>
              <c:pt idx="338">
                <c:v>7.04</c:v>
              </c:pt>
              <c:pt idx="339">
                <c:v>7.06</c:v>
              </c:pt>
              <c:pt idx="340">
                <c:v>7.08</c:v>
              </c:pt>
              <c:pt idx="341">
                <c:v>7.1</c:v>
              </c:pt>
              <c:pt idx="342">
                <c:v>7.12</c:v>
              </c:pt>
              <c:pt idx="343">
                <c:v>7.15</c:v>
              </c:pt>
              <c:pt idx="344">
                <c:v>7.17</c:v>
              </c:pt>
              <c:pt idx="345">
                <c:v>7.19</c:v>
              </c:pt>
              <c:pt idx="346">
                <c:v>7.21</c:v>
              </c:pt>
              <c:pt idx="347">
                <c:v>7.23</c:v>
              </c:pt>
              <c:pt idx="348">
                <c:v>7.25</c:v>
              </c:pt>
              <c:pt idx="349">
                <c:v>7.27</c:v>
              </c:pt>
              <c:pt idx="350">
                <c:v>7.29</c:v>
              </c:pt>
              <c:pt idx="351">
                <c:v>7.31</c:v>
              </c:pt>
              <c:pt idx="352">
                <c:v>7.33</c:v>
              </c:pt>
              <c:pt idx="353">
                <c:v>7.35</c:v>
              </c:pt>
              <c:pt idx="354">
                <c:v>7.38</c:v>
              </c:pt>
              <c:pt idx="355">
                <c:v>7.4</c:v>
              </c:pt>
              <c:pt idx="356">
                <c:v>7.42</c:v>
              </c:pt>
              <c:pt idx="357">
                <c:v>7.44</c:v>
              </c:pt>
              <c:pt idx="358">
                <c:v>7.46</c:v>
              </c:pt>
              <c:pt idx="359">
                <c:v>7.48</c:v>
              </c:pt>
              <c:pt idx="360">
                <c:v>7.5</c:v>
              </c:pt>
              <c:pt idx="361">
                <c:v>7.52</c:v>
              </c:pt>
              <c:pt idx="362">
                <c:v>7.54</c:v>
              </c:pt>
              <c:pt idx="363">
                <c:v>7.56</c:v>
              </c:pt>
              <c:pt idx="364">
                <c:v>7.58</c:v>
              </c:pt>
              <c:pt idx="365">
                <c:v>7.6</c:v>
              </c:pt>
              <c:pt idx="366">
                <c:v>7.62</c:v>
              </c:pt>
              <c:pt idx="367">
                <c:v>7.65</c:v>
              </c:pt>
              <c:pt idx="368">
                <c:v>7.67</c:v>
              </c:pt>
              <c:pt idx="369">
                <c:v>7.69</c:v>
              </c:pt>
              <c:pt idx="370">
                <c:v>7.71</c:v>
              </c:pt>
              <c:pt idx="371">
                <c:v>7.73</c:v>
              </c:pt>
              <c:pt idx="372">
                <c:v>7.75</c:v>
              </c:pt>
              <c:pt idx="373">
                <c:v>7.77</c:v>
              </c:pt>
              <c:pt idx="374">
                <c:v>7.79</c:v>
              </c:pt>
              <c:pt idx="375">
                <c:v>7.81</c:v>
              </c:pt>
              <c:pt idx="376">
                <c:v>7.83</c:v>
              </c:pt>
              <c:pt idx="377">
                <c:v>7.85</c:v>
              </c:pt>
              <c:pt idx="378">
                <c:v>7.88</c:v>
              </c:pt>
              <c:pt idx="379">
                <c:v>7.9</c:v>
              </c:pt>
              <c:pt idx="380">
                <c:v>7.92</c:v>
              </c:pt>
              <c:pt idx="381">
                <c:v>7.94</c:v>
              </c:pt>
              <c:pt idx="382">
                <c:v>7.96</c:v>
              </c:pt>
              <c:pt idx="383">
                <c:v>7.98</c:v>
              </c:pt>
              <c:pt idx="384">
                <c:v>8</c:v>
              </c:pt>
            </c:numLit>
          </c:cat>
          <c:val>
            <c:numLit>
              <c:formatCode>General</c:formatCode>
              <c:ptCount val="385"/>
              <c:pt idx="0">
                <c:v>0</c:v>
              </c:pt>
              <c:pt idx="1">
                <c:v>29.294599999999999</c:v>
              </c:pt>
              <c:pt idx="2">
                <c:v>30.593800000000002</c:v>
              </c:pt>
              <c:pt idx="3">
                <c:v>31.922999999999998</c:v>
              </c:pt>
              <c:pt idx="4">
                <c:v>33.281999999999996</c:v>
              </c:pt>
              <c:pt idx="5">
                <c:v>34.670699999999997</c:v>
              </c:pt>
              <c:pt idx="6">
                <c:v>36.088999999999999</c:v>
              </c:pt>
              <c:pt idx="7">
                <c:v>37.536799999999999</c:v>
              </c:pt>
              <c:pt idx="8">
                <c:v>39.0139</c:v>
              </c:pt>
              <c:pt idx="9">
                <c:v>40.520099999999999</c:v>
              </c:pt>
              <c:pt idx="10">
                <c:v>42.055300000000003</c:v>
              </c:pt>
              <c:pt idx="11">
                <c:v>43.619199999999999</c:v>
              </c:pt>
              <c:pt idx="12">
                <c:v>45.211799999999997</c:v>
              </c:pt>
              <c:pt idx="13">
                <c:v>46.832799999999999</c:v>
              </c:pt>
              <c:pt idx="14">
                <c:v>48.481900000000003</c:v>
              </c:pt>
              <c:pt idx="15">
                <c:v>50.159100000000002</c:v>
              </c:pt>
              <c:pt idx="16">
                <c:v>51.864100000000001</c:v>
              </c:pt>
              <c:pt idx="17">
                <c:v>53.596600000000002</c:v>
              </c:pt>
              <c:pt idx="18">
                <c:v>55.356299999999997</c:v>
              </c:pt>
              <c:pt idx="19">
                <c:v>57.1432</c:v>
              </c:pt>
              <c:pt idx="20">
                <c:v>58.956899999999997</c:v>
              </c:pt>
              <c:pt idx="21">
                <c:v>60.7973</c:v>
              </c:pt>
              <c:pt idx="22">
                <c:v>62.663899999999998</c:v>
              </c:pt>
              <c:pt idx="23">
                <c:v>64.556600000000003</c:v>
              </c:pt>
              <c:pt idx="24">
                <c:v>66.474999999999994</c:v>
              </c:pt>
              <c:pt idx="25">
                <c:v>68.418999999999997</c:v>
              </c:pt>
              <c:pt idx="26">
                <c:v>70.388300000000001</c:v>
              </c:pt>
              <c:pt idx="27">
                <c:v>72.382499999999993</c:v>
              </c:pt>
              <c:pt idx="28">
                <c:v>74.401399999999995</c:v>
              </c:pt>
              <c:pt idx="29">
                <c:v>76.444599999999994</c:v>
              </c:pt>
              <c:pt idx="30">
                <c:v>78.512</c:v>
              </c:pt>
              <c:pt idx="31">
                <c:v>80.603200000000001</c:v>
              </c:pt>
              <c:pt idx="32">
                <c:v>82.7179</c:v>
              </c:pt>
              <c:pt idx="33">
                <c:v>84.855800000000002</c:v>
              </c:pt>
              <c:pt idx="34">
                <c:v>87.016599999999997</c:v>
              </c:pt>
              <c:pt idx="35">
                <c:v>89.2</c:v>
              </c:pt>
              <c:pt idx="36">
                <c:v>91.405600000000007</c:v>
              </c:pt>
              <c:pt idx="37">
                <c:v>93.633300000000006</c:v>
              </c:pt>
              <c:pt idx="38">
                <c:v>95.882599999999996</c:v>
              </c:pt>
              <c:pt idx="39">
                <c:v>98.153199999999998</c:v>
              </c:pt>
              <c:pt idx="40">
                <c:v>100.4449</c:v>
              </c:pt>
              <c:pt idx="41">
                <c:v>102.7572</c:v>
              </c:pt>
              <c:pt idx="42">
                <c:v>105.09</c:v>
              </c:pt>
              <c:pt idx="43">
                <c:v>107.44280000000001</c:v>
              </c:pt>
              <c:pt idx="44">
                <c:v>109.81529999999999</c:v>
              </c:pt>
              <c:pt idx="45">
                <c:v>112.2073</c:v>
              </c:pt>
              <c:pt idx="46">
                <c:v>114.6183</c:v>
              </c:pt>
              <c:pt idx="47">
                <c:v>117.04819999999999</c:v>
              </c:pt>
              <c:pt idx="48">
                <c:v>119.4965</c:v>
              </c:pt>
              <c:pt idx="49">
                <c:v>121.9629</c:v>
              </c:pt>
              <c:pt idx="50">
                <c:v>124.44710000000001</c:v>
              </c:pt>
              <c:pt idx="51">
                <c:v>126.9487</c:v>
              </c:pt>
              <c:pt idx="52">
                <c:v>129.4675</c:v>
              </c:pt>
              <c:pt idx="53">
                <c:v>132.00319999999999</c:v>
              </c:pt>
              <c:pt idx="54">
                <c:v>134.55529999999999</c:v>
              </c:pt>
              <c:pt idx="55">
                <c:v>137.12350000000001</c:v>
              </c:pt>
              <c:pt idx="56">
                <c:v>139.70769999999999</c:v>
              </c:pt>
              <c:pt idx="57">
                <c:v>142.3074</c:v>
              </c:pt>
              <c:pt idx="58">
                <c:v>144.9222</c:v>
              </c:pt>
              <c:pt idx="59">
                <c:v>147.55199999999999</c:v>
              </c:pt>
              <c:pt idx="60">
                <c:v>150.19630000000001</c:v>
              </c:pt>
              <c:pt idx="61">
                <c:v>152.85480000000001</c:v>
              </c:pt>
              <c:pt idx="62">
                <c:v>155.5273</c:v>
              </c:pt>
              <c:pt idx="63">
                <c:v>158.21340000000001</c:v>
              </c:pt>
              <c:pt idx="64">
                <c:v>160.9127</c:v>
              </c:pt>
              <c:pt idx="65">
                <c:v>163.625</c:v>
              </c:pt>
              <c:pt idx="66">
                <c:v>166.35</c:v>
              </c:pt>
              <c:pt idx="67">
                <c:v>169.0873</c:v>
              </c:pt>
              <c:pt idx="68">
                <c:v>171.83670000000001</c:v>
              </c:pt>
              <c:pt idx="69">
                <c:v>174.59780000000001</c:v>
              </c:pt>
              <c:pt idx="70">
                <c:v>177.37029999999999</c:v>
              </c:pt>
              <c:pt idx="71">
                <c:v>180.154</c:v>
              </c:pt>
              <c:pt idx="72">
                <c:v>182.94839999999999</c:v>
              </c:pt>
              <c:pt idx="73">
                <c:v>185.7533</c:v>
              </c:pt>
              <c:pt idx="74">
                <c:v>188.5685</c:v>
              </c:pt>
              <c:pt idx="75">
                <c:v>191.39349999999999</c:v>
              </c:pt>
              <c:pt idx="76">
                <c:v>194.22819999999999</c:v>
              </c:pt>
              <c:pt idx="77">
                <c:v>197.07220000000001</c:v>
              </c:pt>
              <c:pt idx="78">
                <c:v>199.92519999999999</c:v>
              </c:pt>
              <c:pt idx="79">
                <c:v>202.7869</c:v>
              </c:pt>
              <c:pt idx="80">
                <c:v>205.65719999999999</c:v>
              </c:pt>
              <c:pt idx="81">
                <c:v>208.53550000000001</c:v>
              </c:pt>
              <c:pt idx="82">
                <c:v>211.42169999999999</c:v>
              </c:pt>
              <c:pt idx="83">
                <c:v>214.31559999999999</c:v>
              </c:pt>
              <c:pt idx="84">
                <c:v>217.21680000000001</c:v>
              </c:pt>
              <c:pt idx="85">
                <c:v>220.1249</c:v>
              </c:pt>
              <c:pt idx="86">
                <c:v>223.03989999999999</c:v>
              </c:pt>
              <c:pt idx="87">
                <c:v>225.9614</c:v>
              </c:pt>
              <c:pt idx="88">
                <c:v>228.88910000000001</c:v>
              </c:pt>
              <c:pt idx="89">
                <c:v>231.8227</c:v>
              </c:pt>
              <c:pt idx="90">
                <c:v>234.762</c:v>
              </c:pt>
              <c:pt idx="91">
                <c:v>237.70679999999999</c:v>
              </c:pt>
              <c:pt idx="92">
                <c:v>240.6568</c:v>
              </c:pt>
              <c:pt idx="93">
                <c:v>243.61160000000001</c:v>
              </c:pt>
              <c:pt idx="94">
                <c:v>246.5711</c:v>
              </c:pt>
              <c:pt idx="95">
                <c:v>249.5351</c:v>
              </c:pt>
              <c:pt idx="96">
                <c:v>252.50309999999999</c:v>
              </c:pt>
              <c:pt idx="97">
                <c:v>255.4751</c:v>
              </c:pt>
              <c:pt idx="98">
                <c:v>258.45069999999998</c:v>
              </c:pt>
              <c:pt idx="99">
                <c:v>261.4298</c:v>
              </c:pt>
              <c:pt idx="100">
                <c:v>264.41210000000001</c:v>
              </c:pt>
              <c:pt idx="101">
                <c:v>267.39729999999997</c:v>
              </c:pt>
              <c:pt idx="102">
                <c:v>270.3852</c:v>
              </c:pt>
              <c:pt idx="103">
                <c:v>273.37549999999999</c:v>
              </c:pt>
              <c:pt idx="104">
                <c:v>276.3682</c:v>
              </c:pt>
              <c:pt idx="105">
                <c:v>279.36290000000002</c:v>
              </c:pt>
              <c:pt idx="106">
                <c:v>282.35930000000002</c:v>
              </c:pt>
              <c:pt idx="107">
                <c:v>285.35739999999998</c:v>
              </c:pt>
              <c:pt idx="108">
                <c:v>288.35680000000002</c:v>
              </c:pt>
              <c:pt idx="109">
                <c:v>291.35730000000001</c:v>
              </c:pt>
              <c:pt idx="110">
                <c:v>294.35879999999997</c:v>
              </c:pt>
              <c:pt idx="111">
                <c:v>297.36099999999999</c:v>
              </c:pt>
              <c:pt idx="112">
                <c:v>300.36369999999999</c:v>
              </c:pt>
              <c:pt idx="113">
                <c:v>303.36669999999998</c:v>
              </c:pt>
              <c:pt idx="114">
                <c:v>306.3698</c:v>
              </c:pt>
              <c:pt idx="115">
                <c:v>309.37270000000001</c:v>
              </c:pt>
              <c:pt idx="116">
                <c:v>312.37549999999999</c:v>
              </c:pt>
              <c:pt idx="117">
                <c:v>315.3777</c:v>
              </c:pt>
              <c:pt idx="118">
                <c:v>318.3793</c:v>
              </c:pt>
              <c:pt idx="119">
                <c:v>321.37990000000002</c:v>
              </c:pt>
              <c:pt idx="120">
                <c:v>324.37950000000001</c:v>
              </c:pt>
              <c:pt idx="121">
                <c:v>327.37779999999998</c:v>
              </c:pt>
              <c:pt idx="122">
                <c:v>330.37479999999999</c:v>
              </c:pt>
              <c:pt idx="123">
                <c:v>333.37009999999998</c:v>
              </c:pt>
              <c:pt idx="124">
                <c:v>336.36349999999999</c:v>
              </c:pt>
              <c:pt idx="125">
                <c:v>339.35509999999999</c:v>
              </c:pt>
              <c:pt idx="126">
                <c:v>342.34449999999998</c:v>
              </c:pt>
              <c:pt idx="127">
                <c:v>345.33159999999998</c:v>
              </c:pt>
              <c:pt idx="128">
                <c:v>348.31619999999998</c:v>
              </c:pt>
              <c:pt idx="129">
                <c:v>351.29829999999998</c:v>
              </c:pt>
              <c:pt idx="130">
                <c:v>354.27749999999997</c:v>
              </c:pt>
              <c:pt idx="131">
                <c:v>357.25369999999998</c:v>
              </c:pt>
              <c:pt idx="132">
                <c:v>360.22680000000003</c:v>
              </c:pt>
              <c:pt idx="133">
                <c:v>363.19659999999999</c:v>
              </c:pt>
              <c:pt idx="134">
                <c:v>366.16300000000001</c:v>
              </c:pt>
              <c:pt idx="135">
                <c:v>369.1259</c:v>
              </c:pt>
              <c:pt idx="136">
                <c:v>372.08499999999998</c:v>
              </c:pt>
              <c:pt idx="137">
                <c:v>375.04020000000003</c:v>
              </c:pt>
              <c:pt idx="138">
                <c:v>377.99149999999997</c:v>
              </c:pt>
              <c:pt idx="139">
                <c:v>380.93849999999998</c:v>
              </c:pt>
              <c:pt idx="140">
                <c:v>383.88130000000001</c:v>
              </c:pt>
              <c:pt idx="141">
                <c:v>386.81959999999998</c:v>
              </c:pt>
              <c:pt idx="142">
                <c:v>389.7534</c:v>
              </c:pt>
              <c:pt idx="143">
                <c:v>392.6825</c:v>
              </c:pt>
              <c:pt idx="144">
                <c:v>395.60658960903879</c:v>
              </c:pt>
              <c:pt idx="145">
                <c:v>398.52600000000001</c:v>
              </c:pt>
              <c:pt idx="146">
                <c:v>401.44029999999998</c:v>
              </c:pt>
              <c:pt idx="147">
                <c:v>404.3492</c:v>
              </c:pt>
              <c:pt idx="148">
                <c:v>407.25279999999998</c:v>
              </c:pt>
              <c:pt idx="149">
                <c:v>410.15109999999999</c:v>
              </c:pt>
              <c:pt idx="150">
                <c:v>413.0437</c:v>
              </c:pt>
              <c:pt idx="151">
                <c:v>415.9307</c:v>
              </c:pt>
              <c:pt idx="152">
                <c:v>418.81200000000001</c:v>
              </c:pt>
              <c:pt idx="153">
                <c:v>421.68740000000003</c:v>
              </c:pt>
              <c:pt idx="154">
                <c:v>424.55650000000003</c:v>
              </c:pt>
              <c:pt idx="155">
                <c:v>427.41980000000001</c:v>
              </c:pt>
              <c:pt idx="156">
                <c:v>430.27679999999998</c:v>
              </c:pt>
              <c:pt idx="157">
                <c:v>433.12740000000002</c:v>
              </c:pt>
              <c:pt idx="158">
                <c:v>435.9717</c:v>
              </c:pt>
              <c:pt idx="159">
                <c:v>438.80930000000001</c:v>
              </c:pt>
              <c:pt idx="160">
                <c:v>441.64049999999997</c:v>
              </c:pt>
              <c:pt idx="161">
                <c:v>444.4649</c:v>
              </c:pt>
              <c:pt idx="162">
                <c:v>447.2824</c:v>
              </c:pt>
              <c:pt idx="163">
                <c:v>450.09309999999999</c:v>
              </c:pt>
              <c:pt idx="164">
                <c:v>452.89679999999998</c:v>
              </c:pt>
              <c:pt idx="165">
                <c:v>455.6936</c:v>
              </c:pt>
              <c:pt idx="166">
                <c:v>458.48289999999997</c:v>
              </c:pt>
              <c:pt idx="167">
                <c:v>461.26519999999999</c:v>
              </c:pt>
              <c:pt idx="168">
                <c:v>464.0401</c:v>
              </c:pt>
              <c:pt idx="169">
                <c:v>466.80770000000001</c:v>
              </c:pt>
              <c:pt idx="170">
                <c:v>469.56779999999998</c:v>
              </c:pt>
              <c:pt idx="171">
                <c:v>472.32029999999997</c:v>
              </c:pt>
              <c:pt idx="172">
                <c:v>475.0652</c:v>
              </c:pt>
              <c:pt idx="173">
                <c:v>477.80239999999998</c:v>
              </c:pt>
              <c:pt idx="174">
                <c:v>480.53199999999998</c:v>
              </c:pt>
              <c:pt idx="175">
                <c:v>483.25349999999997</c:v>
              </c:pt>
              <c:pt idx="176">
                <c:v>485.96710000000002</c:v>
              </c:pt>
              <c:pt idx="177">
                <c:v>488.67290000000003</c:v>
              </c:pt>
              <c:pt idx="178">
                <c:v>491.37049999999999</c:v>
              </c:pt>
              <c:pt idx="179">
                <c:v>494.06009999999998</c:v>
              </c:pt>
              <c:pt idx="180">
                <c:v>496.74149999999997</c:v>
              </c:pt>
              <c:pt idx="181">
                <c:v>499.41469999999998</c:v>
              </c:pt>
              <c:pt idx="182">
                <c:v>502.0797</c:v>
              </c:pt>
              <c:pt idx="183">
                <c:v>504.73630000000003</c:v>
              </c:pt>
              <c:pt idx="184">
                <c:v>507.3845</c:v>
              </c:pt>
              <c:pt idx="185">
                <c:v>510.02420000000001</c:v>
              </c:pt>
              <c:pt idx="186">
                <c:v>512.65549999999996</c:v>
              </c:pt>
              <c:pt idx="187">
                <c:v>515.27840000000003</c:v>
              </c:pt>
              <c:pt idx="188">
                <c:v>517.89250000000004</c:v>
              </c:pt>
              <c:pt idx="189">
                <c:v>520.49779999999998</c:v>
              </c:pt>
              <c:pt idx="190">
                <c:v>523.09469999999999</c:v>
              </c:pt>
              <c:pt idx="191">
                <c:v>525.68280000000004</c:v>
              </c:pt>
              <c:pt idx="192">
                <c:v>528.26220000000001</c:v>
              </c:pt>
              <c:pt idx="193">
                <c:v>530.83249999999998</c:v>
              </c:pt>
              <c:pt idx="194">
                <c:v>533.39430000000004</c:v>
              </c:pt>
              <c:pt idx="195">
                <c:v>535.947</c:v>
              </c:pt>
              <c:pt idx="196">
                <c:v>538.49080000000004</c:v>
              </c:pt>
              <c:pt idx="197">
                <c:v>541.02560000000005</c:v>
              </c:pt>
              <c:pt idx="198">
                <c:v>543.55139999999994</c:v>
              </c:pt>
              <c:pt idx="199">
                <c:v>546.06809999999996</c:v>
              </c:pt>
              <c:pt idx="200">
                <c:v>548.57579999999996</c:v>
              </c:pt>
              <c:pt idx="201">
                <c:v>551.07439999999997</c:v>
              </c:pt>
              <c:pt idx="202">
                <c:v>553.56370000000004</c:v>
              </c:pt>
              <c:pt idx="203">
                <c:v>556.04409999999996</c:v>
              </c:pt>
              <c:pt idx="204">
                <c:v>558.51520000000005</c:v>
              </c:pt>
              <c:pt idx="205">
                <c:v>560.97699999999998</c:v>
              </c:pt>
              <c:pt idx="206">
                <c:v>563.42960000000005</c:v>
              </c:pt>
              <c:pt idx="207">
                <c:v>565.87300000000005</c:v>
              </c:pt>
              <c:pt idx="208">
                <c:v>568.30700000000002</c:v>
              </c:pt>
              <c:pt idx="209">
                <c:v>570.73159999999996</c:v>
              </c:pt>
              <c:pt idx="210">
                <c:v>573.14710000000002</c:v>
              </c:pt>
              <c:pt idx="211">
                <c:v>575.55309999999997</c:v>
              </c:pt>
              <c:pt idx="212">
                <c:v>577.94960000000003</c:v>
              </c:pt>
              <c:pt idx="213">
                <c:v>580.33690000000001</c:v>
              </c:pt>
              <c:pt idx="214">
                <c:v>582.71460000000002</c:v>
              </c:pt>
              <c:pt idx="215">
                <c:v>585.08299999999997</c:v>
              </c:pt>
              <c:pt idx="216">
                <c:v>587.44190000000003</c:v>
              </c:pt>
              <c:pt idx="217">
                <c:v>589.79129999999998</c:v>
              </c:pt>
              <c:pt idx="218">
                <c:v>592.13130000000001</c:v>
              </c:pt>
              <c:pt idx="219">
                <c:v>594.46180000000004</c:v>
              </c:pt>
              <c:pt idx="220">
                <c:v>596.7826</c:v>
              </c:pt>
              <c:pt idx="221">
                <c:v>599.0942</c:v>
              </c:pt>
              <c:pt idx="222">
                <c:v>601.39599999999996</c:v>
              </c:pt>
              <c:pt idx="223">
                <c:v>603.6884</c:v>
              </c:pt>
              <c:pt idx="224">
                <c:v>605.97119999999995</c:v>
              </c:pt>
              <c:pt idx="225">
                <c:v>608.24450000000002</c:v>
              </c:pt>
              <c:pt idx="226">
                <c:v>610.50840000000005</c:v>
              </c:pt>
              <c:pt idx="227">
                <c:v>612.76260000000002</c:v>
              </c:pt>
              <c:pt idx="228">
                <c:v>615.00720000000001</c:v>
              </c:pt>
              <c:pt idx="229">
                <c:v>617.24210000000005</c:v>
              </c:pt>
              <c:pt idx="230">
                <c:v>619.46770000000004</c:v>
              </c:pt>
              <c:pt idx="231">
                <c:v>621.68340000000001</c:v>
              </c:pt>
              <c:pt idx="232">
                <c:v>623.89</c:v>
              </c:pt>
              <c:pt idx="233">
                <c:v>626.0865</c:v>
              </c:pt>
              <c:pt idx="234">
                <c:v>628.27369999999996</c:v>
              </c:pt>
              <c:pt idx="235">
                <c:v>630.45129999999995</c:v>
              </c:pt>
              <c:pt idx="236">
                <c:v>632.61940000000004</c:v>
              </c:pt>
              <c:pt idx="237">
                <c:v>634.77769999999998</c:v>
              </c:pt>
              <c:pt idx="238">
                <c:v>636.92660000000001</c:v>
              </c:pt>
              <c:pt idx="239">
                <c:v>639.06590000000006</c:v>
              </c:pt>
              <c:pt idx="240">
                <c:v>641.19550000000004</c:v>
              </c:pt>
              <c:pt idx="241">
                <c:v>643.31579999999997</c:v>
              </c:pt>
              <c:pt idx="242">
                <c:v>645.42639999999994</c:v>
              </c:pt>
              <c:pt idx="243">
                <c:v>647.52739999999994</c:v>
              </c:pt>
              <c:pt idx="244">
                <c:v>649.6191</c:v>
              </c:pt>
              <c:pt idx="245">
                <c:v>651.70100000000002</c:v>
              </c:pt>
              <c:pt idx="246">
                <c:v>653.77359999999999</c:v>
              </c:pt>
              <c:pt idx="247">
                <c:v>655.83640000000003</c:v>
              </c:pt>
              <c:pt idx="248">
                <c:v>657.89</c:v>
              </c:pt>
              <c:pt idx="249">
                <c:v>659.93380000000002</c:v>
              </c:pt>
              <c:pt idx="250">
                <c:v>661.96820000000002</c:v>
              </c:pt>
              <c:pt idx="251">
                <c:v>663.9932</c:v>
              </c:pt>
              <c:pt idx="252">
                <c:v>666.00879999999995</c:v>
              </c:pt>
              <c:pt idx="253">
                <c:v>668.01499999999999</c:v>
              </c:pt>
              <c:pt idx="254">
                <c:v>670.01139999999998</c:v>
              </c:pt>
              <c:pt idx="255">
                <c:v>671.99869999999999</c:v>
              </c:pt>
              <c:pt idx="256">
                <c:v>673.97659999999996</c:v>
              </c:pt>
              <c:pt idx="257">
                <c:v>675.94489999999996</c:v>
              </c:pt>
              <c:pt idx="258">
                <c:v>677.90380000000005</c:v>
              </c:pt>
              <c:pt idx="259">
                <c:v>679.85350000000005</c:v>
              </c:pt>
              <c:pt idx="260">
                <c:v>681.79369999999994</c:v>
              </c:pt>
              <c:pt idx="261">
                <c:v>683.72469999999998</c:v>
              </c:pt>
              <c:pt idx="262">
                <c:v>685.64620000000002</c:v>
              </c:pt>
              <c:pt idx="263">
                <c:v>687.55870000000004</c:v>
              </c:pt>
              <c:pt idx="264">
                <c:v>689.46169999999995</c:v>
              </c:pt>
              <c:pt idx="265">
                <c:v>691.35540000000003</c:v>
              </c:pt>
              <c:pt idx="266">
                <c:v>693.23990000000003</c:v>
              </c:pt>
              <c:pt idx="267">
                <c:v>695.11509999999998</c:v>
              </c:pt>
              <c:pt idx="268">
                <c:v>696.98099999999999</c:v>
              </c:pt>
              <c:pt idx="269">
                <c:v>698.83789999999999</c:v>
              </c:pt>
              <c:pt idx="270">
                <c:v>700.6857</c:v>
              </c:pt>
              <c:pt idx="271">
                <c:v>702.524</c:v>
              </c:pt>
              <c:pt idx="272">
                <c:v>704.35360000000003</c:v>
              </c:pt>
              <c:pt idx="273">
                <c:v>706.17380000000003</c:v>
              </c:pt>
              <c:pt idx="274">
                <c:v>707.98490000000004</c:v>
              </c:pt>
              <c:pt idx="275">
                <c:v>709.78700000000003</c:v>
              </c:pt>
              <c:pt idx="276">
                <c:v>711.58</c:v>
              </c:pt>
              <c:pt idx="277">
                <c:v>713.36389999999994</c:v>
              </c:pt>
              <c:pt idx="278">
                <c:v>715.13890000000004</c:v>
              </c:pt>
              <c:pt idx="279">
                <c:v>716.9049</c:v>
              </c:pt>
              <c:pt idx="280">
                <c:v>718.66200000000003</c:v>
              </c:pt>
              <c:pt idx="281">
                <c:v>720.41</c:v>
              </c:pt>
              <c:pt idx="282">
                <c:v>722.14930000000004</c:v>
              </c:pt>
              <c:pt idx="283">
                <c:v>723.87940000000003</c:v>
              </c:pt>
              <c:pt idx="284">
                <c:v>725.60090000000002</c:v>
              </c:pt>
              <c:pt idx="285">
                <c:v>727.3134</c:v>
              </c:pt>
              <c:pt idx="286">
                <c:v>729.01729999999998</c:v>
              </c:pt>
              <c:pt idx="287">
                <c:v>730.71209999999996</c:v>
              </c:pt>
              <c:pt idx="288">
                <c:v>732.39840000000004</c:v>
              </c:pt>
              <c:pt idx="289">
                <c:v>734.07579999999996</c:v>
              </c:pt>
              <c:pt idx="290">
                <c:v>735.74450000000002</c:v>
              </c:pt>
              <c:pt idx="291">
                <c:v>737.40470000000005</c:v>
              </c:pt>
              <c:pt idx="292">
                <c:v>739.05610000000001</c:v>
              </c:pt>
              <c:pt idx="293">
                <c:v>740.69870000000003</c:v>
              </c:pt>
              <c:pt idx="294">
                <c:v>742.33280000000002</c:v>
              </c:pt>
              <c:pt idx="295">
                <c:v>743.95849999999996</c:v>
              </c:pt>
              <c:pt idx="296">
                <c:v>745.57539999999995</c:v>
              </c:pt>
              <c:pt idx="297">
                <c:v>747.18389999999999</c:v>
              </c:pt>
              <c:pt idx="298">
                <c:v>748.78390000000002</c:v>
              </c:pt>
              <c:pt idx="299">
                <c:v>750.37509999999997</c:v>
              </c:pt>
              <c:pt idx="300">
                <c:v>751.95820000000003</c:v>
              </c:pt>
              <c:pt idx="301">
                <c:v>753.53269999999998</c:v>
              </c:pt>
              <c:pt idx="302">
                <c:v>755.09889999999996</c:v>
              </c:pt>
              <c:pt idx="303">
                <c:v>756.6567</c:v>
              </c:pt>
              <c:pt idx="304">
                <c:v>758.20640000000003</c:v>
              </c:pt>
              <c:pt idx="305">
                <c:v>759.74760000000003</c:v>
              </c:pt>
              <c:pt idx="306">
                <c:v>761.28049999999996</c:v>
              </c:pt>
              <c:pt idx="307">
                <c:v>762.80510000000004</c:v>
              </c:pt>
              <c:pt idx="308">
                <c:v>764.32159999999999</c:v>
              </c:pt>
              <c:pt idx="309">
                <c:v>765.8297</c:v>
              </c:pt>
              <c:pt idx="310">
                <c:v>767.32989999999995</c:v>
              </c:pt>
              <c:pt idx="311">
                <c:v>768.82180000000005</c:v>
              </c:pt>
              <c:pt idx="312">
                <c:v>770.3057</c:v>
              </c:pt>
              <c:pt idx="313">
                <c:v>771.78129999999999</c:v>
              </c:pt>
              <c:pt idx="314">
                <c:v>773.24900000000002</c:v>
              </c:pt>
              <c:pt idx="315">
                <c:v>774.7088</c:v>
              </c:pt>
              <c:pt idx="316">
                <c:v>776.16049999999996</c:v>
              </c:pt>
              <c:pt idx="317">
                <c:v>777.60440000000006</c:v>
              </c:pt>
              <c:pt idx="318">
                <c:v>779.04</c:v>
              </c:pt>
              <c:pt idx="319">
                <c:v>780.46810000000005</c:v>
              </c:pt>
              <c:pt idx="320">
                <c:v>781.88800000000003</c:v>
              </c:pt>
              <c:pt idx="321">
                <c:v>783.30039999999997</c:v>
              </c:pt>
              <c:pt idx="322">
                <c:v>784.70479999999998</c:v>
              </c:pt>
              <c:pt idx="323">
                <c:v>786.10149999999999</c:v>
              </c:pt>
              <c:pt idx="324">
                <c:v>787.4905</c:v>
              </c:pt>
              <c:pt idx="325">
                <c:v>788.87170000000003</c:v>
              </c:pt>
              <c:pt idx="326">
                <c:v>790.245</c:v>
              </c:pt>
              <c:pt idx="327">
                <c:v>791.61109999999996</c:v>
              </c:pt>
              <c:pt idx="328">
                <c:v>792.9692</c:v>
              </c:pt>
              <c:pt idx="329">
                <c:v>794.31989999999996</c:v>
              </c:pt>
              <c:pt idx="330">
                <c:v>795.66300000000001</c:v>
              </c:pt>
              <c:pt idx="331">
                <c:v>796.99850000000004</c:v>
              </c:pt>
              <c:pt idx="332">
                <c:v>798.32659999999998</c:v>
              </c:pt>
              <c:pt idx="333">
                <c:v>799.64729999999997</c:v>
              </c:pt>
              <c:pt idx="334">
                <c:v>800.96050000000002</c:v>
              </c:pt>
              <c:pt idx="335">
                <c:v>802.26610000000005</c:v>
              </c:pt>
              <c:pt idx="336">
                <c:v>803.56449999999995</c:v>
              </c:pt>
              <c:pt idx="337">
                <c:v>804.85550000000001</c:v>
              </c:pt>
              <c:pt idx="338">
                <c:v>806.13940000000002</c:v>
              </c:pt>
              <c:pt idx="339">
                <c:v>807.41570000000002</c:v>
              </c:pt>
              <c:pt idx="340">
                <c:v>808.68510000000003</c:v>
              </c:pt>
              <c:pt idx="341">
                <c:v>809.94719999999995</c:v>
              </c:pt>
              <c:pt idx="342">
                <c:v>811.202</c:v>
              </c:pt>
              <c:pt idx="343">
                <c:v>812.44970000000001</c:v>
              </c:pt>
              <c:pt idx="344">
                <c:v>813.69</c:v>
              </c:pt>
              <c:pt idx="345">
                <c:v>814.92349999999999</c:v>
              </c:pt>
              <c:pt idx="346">
                <c:v>816.15</c:v>
              </c:pt>
              <c:pt idx="347">
                <c:v>817.36940000000004</c:v>
              </c:pt>
              <c:pt idx="348">
                <c:v>818.58150000000001</c:v>
              </c:pt>
              <c:pt idx="349">
                <c:v>819.78700000000003</c:v>
              </c:pt>
              <c:pt idx="350">
                <c:v>820.98559999999998</c:v>
              </c:pt>
              <c:pt idx="351">
                <c:v>822.17700000000002</c:v>
              </c:pt>
              <c:pt idx="352">
                <c:v>823.36180000000002</c:v>
              </c:pt>
              <c:pt idx="353">
                <c:v>824.53949999999998</c:v>
              </c:pt>
              <c:pt idx="354">
                <c:v>825.7106</c:v>
              </c:pt>
              <c:pt idx="355">
                <c:v>826.87490000000003</c:v>
              </c:pt>
              <c:pt idx="356">
                <c:v>828.03219999999999</c:v>
              </c:pt>
              <c:pt idx="357">
                <c:v>829.18320000000006</c:v>
              </c:pt>
              <c:pt idx="358">
                <c:v>830.32719999999995</c:v>
              </c:pt>
              <c:pt idx="359">
                <c:v>831.46469999999999</c:v>
              </c:pt>
              <c:pt idx="360">
                <c:v>832.59550000000002</c:v>
              </c:pt>
              <c:pt idx="361">
                <c:v>833.71979999999996</c:v>
              </c:pt>
              <c:pt idx="362">
                <c:v>834.83749999999998</c:v>
              </c:pt>
              <c:pt idx="363">
                <c:v>835.94849999999997</c:v>
              </c:pt>
              <c:pt idx="364">
                <c:v>837.05309999999997</c:v>
              </c:pt>
              <c:pt idx="365">
                <c:v>838.15139999999997</c:v>
              </c:pt>
              <c:pt idx="366">
                <c:v>839.24310000000003</c:v>
              </c:pt>
              <c:pt idx="367">
                <c:v>840.32849999999996</c:v>
              </c:pt>
              <c:pt idx="368">
                <c:v>841.40740000000005</c:v>
              </c:pt>
              <c:pt idx="369">
                <c:v>842.48</c:v>
              </c:pt>
              <c:pt idx="370">
                <c:v>843.54629999999997</c:v>
              </c:pt>
              <c:pt idx="371">
                <c:v>844.60619999999994</c:v>
              </c:pt>
              <c:pt idx="372">
                <c:v>845.65989999999999</c:v>
              </c:pt>
              <c:pt idx="373">
                <c:v>846.70740000000001</c:v>
              </c:pt>
              <c:pt idx="374">
                <c:v>847.74890000000005</c:v>
              </c:pt>
              <c:pt idx="375">
                <c:v>848.78409999999997</c:v>
              </c:pt>
              <c:pt idx="376">
                <c:v>849.81299999999999</c:v>
              </c:pt>
              <c:pt idx="377">
                <c:v>850.83590000000004</c:v>
              </c:pt>
              <c:pt idx="378">
                <c:v>851.85270000000003</c:v>
              </c:pt>
              <c:pt idx="379">
                <c:v>852.86350000000004</c:v>
              </c:pt>
              <c:pt idx="380">
                <c:v>853.86839999999995</c:v>
              </c:pt>
              <c:pt idx="381">
                <c:v>854.86720000000003</c:v>
              </c:pt>
              <c:pt idx="382">
                <c:v>855.86009999999999</c:v>
              </c:pt>
              <c:pt idx="383">
                <c:v>856.84690000000001</c:v>
              </c:pt>
              <c:pt idx="384">
                <c:v>857.82809999999995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E40-4938-93CF-380ED3BC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11887"/>
        <c:axId val="1"/>
      </c:lineChart>
      <c:lineChart>
        <c:grouping val="standard"/>
        <c:varyColors val="0"/>
        <c:ser>
          <c:idx val="4"/>
          <c:order val="3"/>
          <c:tx>
            <c:v> F(t)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385"/>
              <c:pt idx="0">
                <c:v>0</c:v>
              </c:pt>
              <c:pt idx="1">
                <c:v>0.02</c:v>
              </c:pt>
              <c:pt idx="2">
                <c:v>0.04</c:v>
              </c:pt>
              <c:pt idx="3">
                <c:v>0.06</c:v>
              </c:pt>
              <c:pt idx="4">
                <c:v>0.08</c:v>
              </c:pt>
              <c:pt idx="5">
                <c:v>0.1</c:v>
              </c:pt>
              <c:pt idx="6">
                <c:v>0.12</c:v>
              </c:pt>
              <c:pt idx="7">
                <c:v>0.15</c:v>
              </c:pt>
              <c:pt idx="8">
                <c:v>0.17</c:v>
              </c:pt>
              <c:pt idx="9">
                <c:v>0.19</c:v>
              </c:pt>
              <c:pt idx="10">
                <c:v>0.21</c:v>
              </c:pt>
              <c:pt idx="11">
                <c:v>0.23</c:v>
              </c:pt>
              <c:pt idx="12">
                <c:v>0.25</c:v>
              </c:pt>
              <c:pt idx="13">
                <c:v>0.27</c:v>
              </c:pt>
              <c:pt idx="14">
                <c:v>0.28999999999999998</c:v>
              </c:pt>
              <c:pt idx="15">
                <c:v>0.31</c:v>
              </c:pt>
              <c:pt idx="16">
                <c:v>0.33</c:v>
              </c:pt>
              <c:pt idx="17">
                <c:v>0.35</c:v>
              </c:pt>
              <c:pt idx="18">
                <c:v>0.38</c:v>
              </c:pt>
              <c:pt idx="19">
                <c:v>0.4</c:v>
              </c:pt>
              <c:pt idx="20">
                <c:v>0.42</c:v>
              </c:pt>
              <c:pt idx="21">
                <c:v>0.44</c:v>
              </c:pt>
              <c:pt idx="22">
                <c:v>0.46</c:v>
              </c:pt>
              <c:pt idx="23">
                <c:v>0.48</c:v>
              </c:pt>
              <c:pt idx="24">
                <c:v>0.5</c:v>
              </c:pt>
              <c:pt idx="25">
                <c:v>0.52</c:v>
              </c:pt>
              <c:pt idx="26">
                <c:v>0.54</c:v>
              </c:pt>
              <c:pt idx="27">
                <c:v>0.56000000000000005</c:v>
              </c:pt>
              <c:pt idx="28">
                <c:v>0.57999999999999996</c:v>
              </c:pt>
              <c:pt idx="29">
                <c:v>0.6</c:v>
              </c:pt>
              <c:pt idx="30">
                <c:v>0.62</c:v>
              </c:pt>
              <c:pt idx="31">
                <c:v>0.65</c:v>
              </c:pt>
              <c:pt idx="32">
                <c:v>0.67</c:v>
              </c:pt>
              <c:pt idx="33">
                <c:v>0.69</c:v>
              </c:pt>
              <c:pt idx="34">
                <c:v>0.71</c:v>
              </c:pt>
              <c:pt idx="35">
                <c:v>0.73</c:v>
              </c:pt>
              <c:pt idx="36">
                <c:v>0.75</c:v>
              </c:pt>
              <c:pt idx="37">
                <c:v>0.77</c:v>
              </c:pt>
              <c:pt idx="38">
                <c:v>0.79</c:v>
              </c:pt>
              <c:pt idx="39">
                <c:v>0.81</c:v>
              </c:pt>
              <c:pt idx="40">
                <c:v>0.83</c:v>
              </c:pt>
              <c:pt idx="41">
                <c:v>0.85</c:v>
              </c:pt>
              <c:pt idx="42">
                <c:v>0.88</c:v>
              </c:pt>
              <c:pt idx="43">
                <c:v>0.9</c:v>
              </c:pt>
              <c:pt idx="44">
                <c:v>0.92</c:v>
              </c:pt>
              <c:pt idx="45">
                <c:v>0.94</c:v>
              </c:pt>
              <c:pt idx="46">
                <c:v>0.96</c:v>
              </c:pt>
              <c:pt idx="47">
                <c:v>0.98</c:v>
              </c:pt>
              <c:pt idx="48">
                <c:v>1</c:v>
              </c:pt>
              <c:pt idx="49">
                <c:v>1.02</c:v>
              </c:pt>
              <c:pt idx="50">
                <c:v>1.04</c:v>
              </c:pt>
              <c:pt idx="51">
                <c:v>1.06</c:v>
              </c:pt>
              <c:pt idx="52">
                <c:v>1.08</c:v>
              </c:pt>
              <c:pt idx="53">
                <c:v>1.1000000000000001</c:v>
              </c:pt>
              <c:pt idx="54">
                <c:v>1.1200000000000001</c:v>
              </c:pt>
              <c:pt idx="55">
                <c:v>1.1499999999999999</c:v>
              </c:pt>
              <c:pt idx="56">
                <c:v>1.17</c:v>
              </c:pt>
              <c:pt idx="57">
                <c:v>1.19</c:v>
              </c:pt>
              <c:pt idx="58">
                <c:v>1.21</c:v>
              </c:pt>
              <c:pt idx="59">
                <c:v>1.23</c:v>
              </c:pt>
              <c:pt idx="60">
                <c:v>1.25</c:v>
              </c:pt>
              <c:pt idx="61">
                <c:v>1.27</c:v>
              </c:pt>
              <c:pt idx="62">
                <c:v>1.29</c:v>
              </c:pt>
              <c:pt idx="63">
                <c:v>1.31</c:v>
              </c:pt>
              <c:pt idx="64">
                <c:v>1.33</c:v>
              </c:pt>
              <c:pt idx="65">
                <c:v>1.35</c:v>
              </c:pt>
              <c:pt idx="66">
                <c:v>1.38</c:v>
              </c:pt>
              <c:pt idx="67">
                <c:v>1.4</c:v>
              </c:pt>
              <c:pt idx="68">
                <c:v>1.42</c:v>
              </c:pt>
              <c:pt idx="69">
                <c:v>1.44</c:v>
              </c:pt>
              <c:pt idx="70">
                <c:v>1.46</c:v>
              </c:pt>
              <c:pt idx="71">
                <c:v>1.48</c:v>
              </c:pt>
              <c:pt idx="72">
                <c:v>1.5</c:v>
              </c:pt>
              <c:pt idx="73">
                <c:v>1.52</c:v>
              </c:pt>
              <c:pt idx="74">
                <c:v>1.54</c:v>
              </c:pt>
              <c:pt idx="75">
                <c:v>1.56</c:v>
              </c:pt>
              <c:pt idx="76">
                <c:v>1.58</c:v>
              </c:pt>
              <c:pt idx="77">
                <c:v>1.6</c:v>
              </c:pt>
              <c:pt idx="78">
                <c:v>1.62</c:v>
              </c:pt>
              <c:pt idx="79">
                <c:v>1.65</c:v>
              </c:pt>
              <c:pt idx="80">
                <c:v>1.67</c:v>
              </c:pt>
              <c:pt idx="81">
                <c:v>1.69</c:v>
              </c:pt>
              <c:pt idx="82">
                <c:v>1.71</c:v>
              </c:pt>
              <c:pt idx="83">
                <c:v>1.73</c:v>
              </c:pt>
              <c:pt idx="84">
                <c:v>1.75</c:v>
              </c:pt>
              <c:pt idx="85">
                <c:v>1.77</c:v>
              </c:pt>
              <c:pt idx="86">
                <c:v>1.79</c:v>
              </c:pt>
              <c:pt idx="87">
                <c:v>1.81</c:v>
              </c:pt>
              <c:pt idx="88">
                <c:v>1.83</c:v>
              </c:pt>
              <c:pt idx="89">
                <c:v>1.85</c:v>
              </c:pt>
              <c:pt idx="90">
                <c:v>1.88</c:v>
              </c:pt>
              <c:pt idx="91">
                <c:v>1.9</c:v>
              </c:pt>
              <c:pt idx="92">
                <c:v>1.92</c:v>
              </c:pt>
              <c:pt idx="93">
                <c:v>1.94</c:v>
              </c:pt>
              <c:pt idx="94">
                <c:v>1.96</c:v>
              </c:pt>
              <c:pt idx="95">
                <c:v>1.98</c:v>
              </c:pt>
              <c:pt idx="96">
                <c:v>2</c:v>
              </c:pt>
              <c:pt idx="97">
                <c:v>2.02</c:v>
              </c:pt>
              <c:pt idx="98">
                <c:v>2.04</c:v>
              </c:pt>
              <c:pt idx="99">
                <c:v>2.06</c:v>
              </c:pt>
              <c:pt idx="100">
                <c:v>2.08</c:v>
              </c:pt>
              <c:pt idx="101">
                <c:v>2.1</c:v>
              </c:pt>
              <c:pt idx="102">
                <c:v>2.12</c:v>
              </c:pt>
              <c:pt idx="103">
                <c:v>2.15</c:v>
              </c:pt>
              <c:pt idx="104">
                <c:v>2.17</c:v>
              </c:pt>
              <c:pt idx="105">
                <c:v>2.19</c:v>
              </c:pt>
              <c:pt idx="106">
                <c:v>2.21</c:v>
              </c:pt>
              <c:pt idx="107">
                <c:v>2.23</c:v>
              </c:pt>
              <c:pt idx="108">
                <c:v>2.25</c:v>
              </c:pt>
              <c:pt idx="109">
                <c:v>2.27</c:v>
              </c:pt>
              <c:pt idx="110">
                <c:v>2.29</c:v>
              </c:pt>
              <c:pt idx="111">
                <c:v>2.31</c:v>
              </c:pt>
              <c:pt idx="112">
                <c:v>2.33</c:v>
              </c:pt>
              <c:pt idx="113">
                <c:v>2.35</c:v>
              </c:pt>
              <c:pt idx="114">
                <c:v>2.38</c:v>
              </c:pt>
              <c:pt idx="115">
                <c:v>2.4</c:v>
              </c:pt>
              <c:pt idx="116">
                <c:v>2.42</c:v>
              </c:pt>
              <c:pt idx="117">
                <c:v>2.44</c:v>
              </c:pt>
              <c:pt idx="118">
                <c:v>2.46</c:v>
              </c:pt>
              <c:pt idx="119">
                <c:v>2.48</c:v>
              </c:pt>
              <c:pt idx="120">
                <c:v>2.5</c:v>
              </c:pt>
              <c:pt idx="121">
                <c:v>2.52</c:v>
              </c:pt>
              <c:pt idx="122">
                <c:v>2.54</c:v>
              </c:pt>
              <c:pt idx="123">
                <c:v>2.56</c:v>
              </c:pt>
              <c:pt idx="124">
                <c:v>2.58</c:v>
              </c:pt>
              <c:pt idx="125">
                <c:v>2.6</c:v>
              </c:pt>
              <c:pt idx="126">
                <c:v>2.62</c:v>
              </c:pt>
              <c:pt idx="127">
                <c:v>2.65</c:v>
              </c:pt>
              <c:pt idx="128">
                <c:v>2.67</c:v>
              </c:pt>
              <c:pt idx="129">
                <c:v>2.69</c:v>
              </c:pt>
              <c:pt idx="130">
                <c:v>2.71</c:v>
              </c:pt>
              <c:pt idx="131">
                <c:v>2.73</c:v>
              </c:pt>
              <c:pt idx="132">
                <c:v>2.75</c:v>
              </c:pt>
              <c:pt idx="133">
                <c:v>2.77</c:v>
              </c:pt>
              <c:pt idx="134">
                <c:v>2.79</c:v>
              </c:pt>
              <c:pt idx="135">
                <c:v>2.81</c:v>
              </c:pt>
              <c:pt idx="136">
                <c:v>2.83</c:v>
              </c:pt>
              <c:pt idx="137">
                <c:v>2.85</c:v>
              </c:pt>
              <c:pt idx="138">
                <c:v>2.88</c:v>
              </c:pt>
              <c:pt idx="139">
                <c:v>2.9</c:v>
              </c:pt>
              <c:pt idx="140">
                <c:v>2.92</c:v>
              </c:pt>
              <c:pt idx="141">
                <c:v>2.94</c:v>
              </c:pt>
              <c:pt idx="142">
                <c:v>2.96</c:v>
              </c:pt>
              <c:pt idx="143">
                <c:v>2.98</c:v>
              </c:pt>
              <c:pt idx="144">
                <c:v>3</c:v>
              </c:pt>
              <c:pt idx="145">
                <c:v>3.02</c:v>
              </c:pt>
              <c:pt idx="146">
                <c:v>3.04</c:v>
              </c:pt>
              <c:pt idx="147">
                <c:v>3.06</c:v>
              </c:pt>
              <c:pt idx="148">
                <c:v>3.08</c:v>
              </c:pt>
              <c:pt idx="149">
                <c:v>3.1</c:v>
              </c:pt>
              <c:pt idx="150">
                <c:v>3.12</c:v>
              </c:pt>
              <c:pt idx="151">
                <c:v>3.15</c:v>
              </c:pt>
              <c:pt idx="152">
                <c:v>3.17</c:v>
              </c:pt>
              <c:pt idx="153">
                <c:v>3.19</c:v>
              </c:pt>
              <c:pt idx="154">
                <c:v>3.21</c:v>
              </c:pt>
              <c:pt idx="155">
                <c:v>3.23</c:v>
              </c:pt>
              <c:pt idx="156">
                <c:v>3.25</c:v>
              </c:pt>
              <c:pt idx="157">
                <c:v>3.27</c:v>
              </c:pt>
              <c:pt idx="158">
                <c:v>3.29</c:v>
              </c:pt>
              <c:pt idx="159">
                <c:v>3.31</c:v>
              </c:pt>
              <c:pt idx="160">
                <c:v>3.33</c:v>
              </c:pt>
              <c:pt idx="161">
                <c:v>3.35</c:v>
              </c:pt>
              <c:pt idx="162">
                <c:v>3.38</c:v>
              </c:pt>
              <c:pt idx="163">
                <c:v>3.4</c:v>
              </c:pt>
              <c:pt idx="164">
                <c:v>3.42</c:v>
              </c:pt>
              <c:pt idx="165">
                <c:v>3.44</c:v>
              </c:pt>
              <c:pt idx="166">
                <c:v>3.46</c:v>
              </c:pt>
              <c:pt idx="167">
                <c:v>3.48</c:v>
              </c:pt>
              <c:pt idx="168">
                <c:v>3.5</c:v>
              </c:pt>
              <c:pt idx="169">
                <c:v>3.52</c:v>
              </c:pt>
              <c:pt idx="170">
                <c:v>3.54</c:v>
              </c:pt>
              <c:pt idx="171">
                <c:v>3.56</c:v>
              </c:pt>
              <c:pt idx="172">
                <c:v>3.58</c:v>
              </c:pt>
              <c:pt idx="173">
                <c:v>3.6</c:v>
              </c:pt>
              <c:pt idx="174">
                <c:v>3.62</c:v>
              </c:pt>
              <c:pt idx="175">
                <c:v>3.65</c:v>
              </c:pt>
              <c:pt idx="176">
                <c:v>3.67</c:v>
              </c:pt>
              <c:pt idx="177">
                <c:v>3.69</c:v>
              </c:pt>
              <c:pt idx="178">
                <c:v>3.71</c:v>
              </c:pt>
              <c:pt idx="179">
                <c:v>3.73</c:v>
              </c:pt>
              <c:pt idx="180">
                <c:v>3.75</c:v>
              </c:pt>
              <c:pt idx="181">
                <c:v>3.77</c:v>
              </c:pt>
              <c:pt idx="182">
                <c:v>3.79</c:v>
              </c:pt>
              <c:pt idx="183">
                <c:v>3.81</c:v>
              </c:pt>
              <c:pt idx="184">
                <c:v>3.83</c:v>
              </c:pt>
              <c:pt idx="185">
                <c:v>3.85</c:v>
              </c:pt>
              <c:pt idx="186">
                <c:v>3.88</c:v>
              </c:pt>
              <c:pt idx="187">
                <c:v>3.9</c:v>
              </c:pt>
              <c:pt idx="188">
                <c:v>3.92</c:v>
              </c:pt>
              <c:pt idx="189">
                <c:v>3.94</c:v>
              </c:pt>
              <c:pt idx="190">
                <c:v>3.96</c:v>
              </c:pt>
              <c:pt idx="191">
                <c:v>3.98</c:v>
              </c:pt>
              <c:pt idx="192">
                <c:v>4</c:v>
              </c:pt>
              <c:pt idx="193">
                <c:v>4.0199999999999996</c:v>
              </c:pt>
              <c:pt idx="194">
                <c:v>4.04</c:v>
              </c:pt>
              <c:pt idx="195">
                <c:v>4.0599999999999996</c:v>
              </c:pt>
              <c:pt idx="196">
                <c:v>4.08</c:v>
              </c:pt>
              <c:pt idx="197">
                <c:v>4.0999999999999996</c:v>
              </c:pt>
              <c:pt idx="198">
                <c:v>4.12</c:v>
              </c:pt>
              <c:pt idx="199">
                <c:v>4.1500000000000004</c:v>
              </c:pt>
              <c:pt idx="200">
                <c:v>4.17</c:v>
              </c:pt>
              <c:pt idx="201">
                <c:v>4.1900000000000004</c:v>
              </c:pt>
              <c:pt idx="202">
                <c:v>4.21</c:v>
              </c:pt>
              <c:pt idx="203">
                <c:v>4.2300000000000004</c:v>
              </c:pt>
              <c:pt idx="204">
                <c:v>4.25</c:v>
              </c:pt>
              <c:pt idx="205">
                <c:v>4.2699999999999996</c:v>
              </c:pt>
              <c:pt idx="206">
                <c:v>4.29</c:v>
              </c:pt>
              <c:pt idx="207">
                <c:v>4.3099999999999996</c:v>
              </c:pt>
              <c:pt idx="208">
                <c:v>4.33</c:v>
              </c:pt>
              <c:pt idx="209">
                <c:v>4.3499999999999996</c:v>
              </c:pt>
              <c:pt idx="210">
                <c:v>4.38</c:v>
              </c:pt>
              <c:pt idx="211">
                <c:v>4.4000000000000004</c:v>
              </c:pt>
              <c:pt idx="212">
                <c:v>4.42</c:v>
              </c:pt>
              <c:pt idx="213">
                <c:v>4.4400000000000004</c:v>
              </c:pt>
              <c:pt idx="214">
                <c:v>4.46</c:v>
              </c:pt>
              <c:pt idx="215">
                <c:v>4.4800000000000004</c:v>
              </c:pt>
              <c:pt idx="216">
                <c:v>4.5</c:v>
              </c:pt>
              <c:pt idx="217">
                <c:v>4.5199999999999996</c:v>
              </c:pt>
              <c:pt idx="218">
                <c:v>4.54</c:v>
              </c:pt>
              <c:pt idx="219">
                <c:v>4.5599999999999996</c:v>
              </c:pt>
              <c:pt idx="220">
                <c:v>4.58</c:v>
              </c:pt>
              <c:pt idx="221">
                <c:v>4.5999999999999996</c:v>
              </c:pt>
              <c:pt idx="222">
                <c:v>4.62</c:v>
              </c:pt>
              <c:pt idx="223">
                <c:v>4.6500000000000004</c:v>
              </c:pt>
              <c:pt idx="224">
                <c:v>4.67</c:v>
              </c:pt>
              <c:pt idx="225">
                <c:v>4.6900000000000004</c:v>
              </c:pt>
              <c:pt idx="226">
                <c:v>4.71</c:v>
              </c:pt>
              <c:pt idx="227">
                <c:v>4.7300000000000004</c:v>
              </c:pt>
              <c:pt idx="228">
                <c:v>4.75</c:v>
              </c:pt>
              <c:pt idx="229">
                <c:v>4.7699999999999996</c:v>
              </c:pt>
              <c:pt idx="230">
                <c:v>4.79</c:v>
              </c:pt>
              <c:pt idx="231">
                <c:v>4.8099999999999996</c:v>
              </c:pt>
              <c:pt idx="232">
                <c:v>4.83</c:v>
              </c:pt>
              <c:pt idx="233">
                <c:v>4.8499999999999996</c:v>
              </c:pt>
              <c:pt idx="234">
                <c:v>4.88</c:v>
              </c:pt>
              <c:pt idx="235">
                <c:v>4.9000000000000004</c:v>
              </c:pt>
              <c:pt idx="236">
                <c:v>4.92</c:v>
              </c:pt>
              <c:pt idx="237">
                <c:v>4.9400000000000004</c:v>
              </c:pt>
              <c:pt idx="238">
                <c:v>4.96</c:v>
              </c:pt>
              <c:pt idx="239">
                <c:v>4.9800000000000004</c:v>
              </c:pt>
              <c:pt idx="240">
                <c:v>5</c:v>
              </c:pt>
              <c:pt idx="241">
                <c:v>5.0199999999999996</c:v>
              </c:pt>
              <c:pt idx="242">
                <c:v>5.04</c:v>
              </c:pt>
              <c:pt idx="243">
                <c:v>5.0599999999999996</c:v>
              </c:pt>
              <c:pt idx="244">
                <c:v>5.08</c:v>
              </c:pt>
              <c:pt idx="245">
                <c:v>5.0999999999999996</c:v>
              </c:pt>
              <c:pt idx="246">
                <c:v>5.12</c:v>
              </c:pt>
              <c:pt idx="247">
                <c:v>5.15</c:v>
              </c:pt>
              <c:pt idx="248">
                <c:v>5.17</c:v>
              </c:pt>
              <c:pt idx="249">
                <c:v>5.19</c:v>
              </c:pt>
              <c:pt idx="250">
                <c:v>5.21</c:v>
              </c:pt>
              <c:pt idx="251">
                <c:v>5.23</c:v>
              </c:pt>
              <c:pt idx="252">
                <c:v>5.25</c:v>
              </c:pt>
              <c:pt idx="253">
                <c:v>5.27</c:v>
              </c:pt>
              <c:pt idx="254">
                <c:v>5.29</c:v>
              </c:pt>
              <c:pt idx="255">
                <c:v>5.31</c:v>
              </c:pt>
              <c:pt idx="256">
                <c:v>5.33</c:v>
              </c:pt>
              <c:pt idx="257">
                <c:v>5.35</c:v>
              </c:pt>
              <c:pt idx="258">
                <c:v>5.38</c:v>
              </c:pt>
              <c:pt idx="259">
                <c:v>5.4</c:v>
              </c:pt>
              <c:pt idx="260">
                <c:v>5.42</c:v>
              </c:pt>
              <c:pt idx="261">
                <c:v>5.44</c:v>
              </c:pt>
              <c:pt idx="262">
                <c:v>5.46</c:v>
              </c:pt>
              <c:pt idx="263">
                <c:v>5.48</c:v>
              </c:pt>
              <c:pt idx="264">
                <c:v>5.5</c:v>
              </c:pt>
              <c:pt idx="265">
                <c:v>5.52</c:v>
              </c:pt>
              <c:pt idx="266">
                <c:v>5.54</c:v>
              </c:pt>
              <c:pt idx="267">
                <c:v>5.56</c:v>
              </c:pt>
              <c:pt idx="268">
                <c:v>5.58</c:v>
              </c:pt>
              <c:pt idx="269">
                <c:v>5.6</c:v>
              </c:pt>
              <c:pt idx="270">
                <c:v>5.62</c:v>
              </c:pt>
              <c:pt idx="271">
                <c:v>5.65</c:v>
              </c:pt>
              <c:pt idx="272">
                <c:v>5.67</c:v>
              </c:pt>
              <c:pt idx="273">
                <c:v>5.69</c:v>
              </c:pt>
              <c:pt idx="274">
                <c:v>5.71</c:v>
              </c:pt>
              <c:pt idx="275">
                <c:v>5.73</c:v>
              </c:pt>
              <c:pt idx="276">
                <c:v>5.75</c:v>
              </c:pt>
              <c:pt idx="277">
                <c:v>5.77</c:v>
              </c:pt>
              <c:pt idx="278">
                <c:v>5.79</c:v>
              </c:pt>
              <c:pt idx="279">
                <c:v>5.81</c:v>
              </c:pt>
              <c:pt idx="280">
                <c:v>5.83</c:v>
              </c:pt>
              <c:pt idx="281">
                <c:v>5.85</c:v>
              </c:pt>
              <c:pt idx="282">
                <c:v>5.88</c:v>
              </c:pt>
              <c:pt idx="283">
                <c:v>5.9</c:v>
              </c:pt>
              <c:pt idx="284">
                <c:v>5.92</c:v>
              </c:pt>
              <c:pt idx="285">
                <c:v>5.94</c:v>
              </c:pt>
              <c:pt idx="286">
                <c:v>5.96</c:v>
              </c:pt>
              <c:pt idx="287">
                <c:v>5.98</c:v>
              </c:pt>
              <c:pt idx="288">
                <c:v>6</c:v>
              </c:pt>
              <c:pt idx="289">
                <c:v>6.02</c:v>
              </c:pt>
              <c:pt idx="290">
                <c:v>6.04</c:v>
              </c:pt>
              <c:pt idx="291">
                <c:v>6.06</c:v>
              </c:pt>
              <c:pt idx="292">
                <c:v>6.08</c:v>
              </c:pt>
              <c:pt idx="293">
                <c:v>6.1</c:v>
              </c:pt>
              <c:pt idx="294">
                <c:v>6.12</c:v>
              </c:pt>
              <c:pt idx="295">
                <c:v>6.15</c:v>
              </c:pt>
              <c:pt idx="296">
                <c:v>6.17</c:v>
              </c:pt>
              <c:pt idx="297">
                <c:v>6.19</c:v>
              </c:pt>
              <c:pt idx="298">
                <c:v>6.21</c:v>
              </c:pt>
              <c:pt idx="299">
                <c:v>6.23</c:v>
              </c:pt>
              <c:pt idx="300">
                <c:v>6.25</c:v>
              </c:pt>
              <c:pt idx="301">
                <c:v>6.27</c:v>
              </c:pt>
              <c:pt idx="302">
                <c:v>6.29</c:v>
              </c:pt>
              <c:pt idx="303">
                <c:v>6.31</c:v>
              </c:pt>
              <c:pt idx="304">
                <c:v>6.33</c:v>
              </c:pt>
              <c:pt idx="305">
                <c:v>6.35</c:v>
              </c:pt>
              <c:pt idx="306">
                <c:v>6.38</c:v>
              </c:pt>
              <c:pt idx="307">
                <c:v>6.4</c:v>
              </c:pt>
              <c:pt idx="308">
                <c:v>6.42</c:v>
              </c:pt>
              <c:pt idx="309">
                <c:v>6.44</c:v>
              </c:pt>
              <c:pt idx="310">
                <c:v>6.46</c:v>
              </c:pt>
              <c:pt idx="311">
                <c:v>6.48</c:v>
              </c:pt>
              <c:pt idx="312">
                <c:v>6.5</c:v>
              </c:pt>
              <c:pt idx="313">
                <c:v>6.52</c:v>
              </c:pt>
              <c:pt idx="314">
                <c:v>6.54</c:v>
              </c:pt>
              <c:pt idx="315">
                <c:v>6.56</c:v>
              </c:pt>
              <c:pt idx="316">
                <c:v>6.58</c:v>
              </c:pt>
              <c:pt idx="317">
                <c:v>6.6</c:v>
              </c:pt>
              <c:pt idx="318">
                <c:v>6.62</c:v>
              </c:pt>
              <c:pt idx="319">
                <c:v>6.65</c:v>
              </c:pt>
              <c:pt idx="320">
                <c:v>6.67</c:v>
              </c:pt>
              <c:pt idx="321">
                <c:v>6.69</c:v>
              </c:pt>
              <c:pt idx="322">
                <c:v>6.71</c:v>
              </c:pt>
              <c:pt idx="323">
                <c:v>6.73</c:v>
              </c:pt>
              <c:pt idx="324">
                <c:v>6.75</c:v>
              </c:pt>
              <c:pt idx="325">
                <c:v>6.77</c:v>
              </c:pt>
              <c:pt idx="326">
                <c:v>6.79</c:v>
              </c:pt>
              <c:pt idx="327">
                <c:v>6.81</c:v>
              </c:pt>
              <c:pt idx="328">
                <c:v>6.83</c:v>
              </c:pt>
              <c:pt idx="329">
                <c:v>6.85</c:v>
              </c:pt>
              <c:pt idx="330">
                <c:v>6.88</c:v>
              </c:pt>
              <c:pt idx="331">
                <c:v>6.9</c:v>
              </c:pt>
              <c:pt idx="332">
                <c:v>6.92</c:v>
              </c:pt>
              <c:pt idx="333">
                <c:v>6.94</c:v>
              </c:pt>
              <c:pt idx="334">
                <c:v>6.96</c:v>
              </c:pt>
              <c:pt idx="335">
                <c:v>6.98</c:v>
              </c:pt>
              <c:pt idx="336">
                <c:v>7</c:v>
              </c:pt>
              <c:pt idx="337">
                <c:v>7.02</c:v>
              </c:pt>
              <c:pt idx="338">
                <c:v>7.04</c:v>
              </c:pt>
              <c:pt idx="339">
                <c:v>7.06</c:v>
              </c:pt>
              <c:pt idx="340">
                <c:v>7.08</c:v>
              </c:pt>
              <c:pt idx="341">
                <c:v>7.1</c:v>
              </c:pt>
              <c:pt idx="342">
                <c:v>7.12</c:v>
              </c:pt>
              <c:pt idx="343">
                <c:v>7.15</c:v>
              </c:pt>
              <c:pt idx="344">
                <c:v>7.17</c:v>
              </c:pt>
              <c:pt idx="345">
                <c:v>7.19</c:v>
              </c:pt>
              <c:pt idx="346">
                <c:v>7.21</c:v>
              </c:pt>
              <c:pt idx="347">
                <c:v>7.23</c:v>
              </c:pt>
              <c:pt idx="348">
                <c:v>7.25</c:v>
              </c:pt>
              <c:pt idx="349">
                <c:v>7.27</c:v>
              </c:pt>
              <c:pt idx="350">
                <c:v>7.29</c:v>
              </c:pt>
              <c:pt idx="351">
                <c:v>7.31</c:v>
              </c:pt>
              <c:pt idx="352">
                <c:v>7.33</c:v>
              </c:pt>
              <c:pt idx="353">
                <c:v>7.35</c:v>
              </c:pt>
              <c:pt idx="354">
                <c:v>7.38</c:v>
              </c:pt>
              <c:pt idx="355">
                <c:v>7.4</c:v>
              </c:pt>
              <c:pt idx="356">
                <c:v>7.42</c:v>
              </c:pt>
              <c:pt idx="357">
                <c:v>7.44</c:v>
              </c:pt>
              <c:pt idx="358">
                <c:v>7.46</c:v>
              </c:pt>
              <c:pt idx="359">
                <c:v>7.48</c:v>
              </c:pt>
              <c:pt idx="360">
                <c:v>7.5</c:v>
              </c:pt>
              <c:pt idx="361">
                <c:v>7.52</c:v>
              </c:pt>
              <c:pt idx="362">
                <c:v>7.54</c:v>
              </c:pt>
              <c:pt idx="363">
                <c:v>7.56</c:v>
              </c:pt>
              <c:pt idx="364">
                <c:v>7.58</c:v>
              </c:pt>
              <c:pt idx="365">
                <c:v>7.6</c:v>
              </c:pt>
              <c:pt idx="366">
                <c:v>7.62</c:v>
              </c:pt>
              <c:pt idx="367">
                <c:v>7.65</c:v>
              </c:pt>
              <c:pt idx="368">
                <c:v>7.67</c:v>
              </c:pt>
              <c:pt idx="369">
                <c:v>7.69</c:v>
              </c:pt>
              <c:pt idx="370">
                <c:v>7.71</c:v>
              </c:pt>
              <c:pt idx="371">
                <c:v>7.73</c:v>
              </c:pt>
              <c:pt idx="372">
                <c:v>7.75</c:v>
              </c:pt>
              <c:pt idx="373">
                <c:v>7.77</c:v>
              </c:pt>
              <c:pt idx="374">
                <c:v>7.79</c:v>
              </c:pt>
              <c:pt idx="375">
                <c:v>7.81</c:v>
              </c:pt>
              <c:pt idx="376">
                <c:v>7.83</c:v>
              </c:pt>
              <c:pt idx="377">
                <c:v>7.85</c:v>
              </c:pt>
              <c:pt idx="378">
                <c:v>7.88</c:v>
              </c:pt>
              <c:pt idx="379">
                <c:v>7.9</c:v>
              </c:pt>
              <c:pt idx="380">
                <c:v>7.92</c:v>
              </c:pt>
              <c:pt idx="381">
                <c:v>7.94</c:v>
              </c:pt>
              <c:pt idx="382">
                <c:v>7.96</c:v>
              </c:pt>
              <c:pt idx="383">
                <c:v>7.98</c:v>
              </c:pt>
              <c:pt idx="384">
                <c:v>8</c:v>
              </c:pt>
            </c:numLit>
          </c:cat>
          <c:val>
            <c:numLit>
              <c:formatCode>General</c:formatCode>
              <c:ptCount val="38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1.1999999999999999E-3</c:v>
              </c:pt>
              <c:pt idx="50">
                <c:v>1.1999999999999999E-3</c:v>
              </c:pt>
              <c:pt idx="51">
                <c:v>1.1999999999999999E-3</c:v>
              </c:pt>
              <c:pt idx="52">
                <c:v>1.1999999999999999E-3</c:v>
              </c:pt>
              <c:pt idx="53">
                <c:v>1.1999999999999999E-3</c:v>
              </c:pt>
              <c:pt idx="54">
                <c:v>1.1999999999999999E-3</c:v>
              </c:pt>
              <c:pt idx="55">
                <c:v>1.1999999999999999E-3</c:v>
              </c:pt>
              <c:pt idx="56">
                <c:v>1.1999999999999999E-3</c:v>
              </c:pt>
              <c:pt idx="57">
                <c:v>1.1999999999999999E-3</c:v>
              </c:pt>
              <c:pt idx="58">
                <c:v>1.1999999999999999E-3</c:v>
              </c:pt>
              <c:pt idx="59">
                <c:v>1.1999999999999999E-3</c:v>
              </c:pt>
              <c:pt idx="60">
                <c:v>1.1999999999999999E-3</c:v>
              </c:pt>
              <c:pt idx="61">
                <c:v>1.1999999999999999E-3</c:v>
              </c:pt>
              <c:pt idx="62">
                <c:v>1.1999999999999999E-3</c:v>
              </c:pt>
              <c:pt idx="63">
                <c:v>1.1999999999999999E-3</c:v>
              </c:pt>
              <c:pt idx="64">
                <c:v>1.1999999999999999E-3</c:v>
              </c:pt>
              <c:pt idx="65">
                <c:v>1.1999999999999999E-3</c:v>
              </c:pt>
              <c:pt idx="66">
                <c:v>1.1999999999999999E-3</c:v>
              </c:pt>
              <c:pt idx="67">
                <c:v>1.1999999999999999E-3</c:v>
              </c:pt>
              <c:pt idx="68">
                <c:v>1.1999999999999999E-3</c:v>
              </c:pt>
              <c:pt idx="69">
                <c:v>1.1999999999999999E-3</c:v>
              </c:pt>
              <c:pt idx="70">
                <c:v>1.1999999999999999E-3</c:v>
              </c:pt>
              <c:pt idx="71">
                <c:v>1.1999999999999999E-3</c:v>
              </c:pt>
              <c:pt idx="72">
                <c:v>1.1999999999999999E-3</c:v>
              </c:pt>
              <c:pt idx="73">
                <c:v>3.5299999999999998E-2</c:v>
              </c:pt>
              <c:pt idx="74">
                <c:v>3.5299999999999998E-2</c:v>
              </c:pt>
              <c:pt idx="75">
                <c:v>3.5299999999999998E-2</c:v>
              </c:pt>
              <c:pt idx="76">
                <c:v>3.5299999999999998E-2</c:v>
              </c:pt>
              <c:pt idx="77">
                <c:v>3.5299999999999998E-2</c:v>
              </c:pt>
              <c:pt idx="78">
                <c:v>3.5299999999999998E-2</c:v>
              </c:pt>
              <c:pt idx="79">
                <c:v>3.5299999999999998E-2</c:v>
              </c:pt>
              <c:pt idx="80">
                <c:v>3.5299999999999998E-2</c:v>
              </c:pt>
              <c:pt idx="81">
                <c:v>3.5299999999999998E-2</c:v>
              </c:pt>
              <c:pt idx="82">
                <c:v>3.5299999999999998E-2</c:v>
              </c:pt>
              <c:pt idx="83">
                <c:v>3.5299999999999998E-2</c:v>
              </c:pt>
              <c:pt idx="84">
                <c:v>3.5299999999999998E-2</c:v>
              </c:pt>
              <c:pt idx="85">
                <c:v>3.5299999999999998E-2</c:v>
              </c:pt>
              <c:pt idx="86">
                <c:v>3.5299999999999998E-2</c:v>
              </c:pt>
              <c:pt idx="87">
                <c:v>3.5299999999999998E-2</c:v>
              </c:pt>
              <c:pt idx="88">
                <c:v>3.5299999999999998E-2</c:v>
              </c:pt>
              <c:pt idx="89">
                <c:v>3.5299999999999998E-2</c:v>
              </c:pt>
              <c:pt idx="90">
                <c:v>3.5299999999999998E-2</c:v>
              </c:pt>
              <c:pt idx="91">
                <c:v>3.5299999999999998E-2</c:v>
              </c:pt>
              <c:pt idx="92">
                <c:v>3.5299999999999998E-2</c:v>
              </c:pt>
              <c:pt idx="93">
                <c:v>3.5299999999999998E-2</c:v>
              </c:pt>
              <c:pt idx="94">
                <c:v>3.5299999999999998E-2</c:v>
              </c:pt>
              <c:pt idx="95">
                <c:v>3.5299999999999998E-2</c:v>
              </c:pt>
              <c:pt idx="96">
                <c:v>3.5299999999999998E-2</c:v>
              </c:pt>
              <c:pt idx="97">
                <c:v>1E-4</c:v>
              </c:pt>
              <c:pt idx="98">
                <c:v>1E-4</c:v>
              </c:pt>
              <c:pt idx="99">
                <c:v>1E-4</c:v>
              </c:pt>
              <c:pt idx="100">
                <c:v>1E-4</c:v>
              </c:pt>
              <c:pt idx="101">
                <c:v>1E-4</c:v>
              </c:pt>
              <c:pt idx="102">
                <c:v>1E-4</c:v>
              </c:pt>
              <c:pt idx="103">
                <c:v>1E-4</c:v>
              </c:pt>
              <c:pt idx="104">
                <c:v>1E-4</c:v>
              </c:pt>
              <c:pt idx="105">
                <c:v>1E-4</c:v>
              </c:pt>
              <c:pt idx="106">
                <c:v>1E-4</c:v>
              </c:pt>
              <c:pt idx="107">
                <c:v>1E-4</c:v>
              </c:pt>
              <c:pt idx="108">
                <c:v>1E-4</c:v>
              </c:pt>
              <c:pt idx="109">
                <c:v>1E-4</c:v>
              </c:pt>
              <c:pt idx="110">
                <c:v>1E-4</c:v>
              </c:pt>
              <c:pt idx="111">
                <c:v>1E-4</c:v>
              </c:pt>
              <c:pt idx="112">
                <c:v>1E-4</c:v>
              </c:pt>
              <c:pt idx="113">
                <c:v>1E-4</c:v>
              </c:pt>
              <c:pt idx="114">
                <c:v>1E-4</c:v>
              </c:pt>
              <c:pt idx="115">
                <c:v>1E-4</c:v>
              </c:pt>
              <c:pt idx="116">
                <c:v>1E-4</c:v>
              </c:pt>
              <c:pt idx="117">
                <c:v>1E-4</c:v>
              </c:pt>
              <c:pt idx="118">
                <c:v>1E-4</c:v>
              </c:pt>
              <c:pt idx="119">
                <c:v>1E-4</c:v>
              </c:pt>
              <c:pt idx="120">
                <c:v>1E-4</c:v>
              </c:pt>
              <c:pt idx="121">
                <c:v>0.53159999999999996</c:v>
              </c:pt>
              <c:pt idx="122">
                <c:v>0.53159999999999996</c:v>
              </c:pt>
              <c:pt idx="123">
                <c:v>0.53159999999999996</c:v>
              </c:pt>
              <c:pt idx="124">
                <c:v>0.53159999999999996</c:v>
              </c:pt>
              <c:pt idx="125">
                <c:v>0.53159999999999996</c:v>
              </c:pt>
              <c:pt idx="126">
                <c:v>0.53159999999999996</c:v>
              </c:pt>
              <c:pt idx="127">
                <c:v>0.53159999999999996</c:v>
              </c:pt>
              <c:pt idx="128">
                <c:v>0.53159999999999996</c:v>
              </c:pt>
              <c:pt idx="129">
                <c:v>0.53159999999999996</c:v>
              </c:pt>
              <c:pt idx="130">
                <c:v>0.53159999999999996</c:v>
              </c:pt>
              <c:pt idx="131">
                <c:v>0.53159999999999996</c:v>
              </c:pt>
              <c:pt idx="132">
                <c:v>0.53159999999999996</c:v>
              </c:pt>
              <c:pt idx="133">
                <c:v>0.53159999999999996</c:v>
              </c:pt>
              <c:pt idx="134">
                <c:v>0.53159999999999996</c:v>
              </c:pt>
              <c:pt idx="135">
                <c:v>0.53159999999999996</c:v>
              </c:pt>
              <c:pt idx="136">
                <c:v>0.53159999999999996</c:v>
              </c:pt>
              <c:pt idx="137">
                <c:v>0.53159999999999996</c:v>
              </c:pt>
              <c:pt idx="138">
                <c:v>0.53159999999999996</c:v>
              </c:pt>
              <c:pt idx="139">
                <c:v>0.53159999999999996</c:v>
              </c:pt>
              <c:pt idx="140">
                <c:v>0.53159999999999996</c:v>
              </c:pt>
              <c:pt idx="141">
                <c:v>0.53159999999999996</c:v>
              </c:pt>
              <c:pt idx="142">
                <c:v>0.53159999999999996</c:v>
              </c:pt>
              <c:pt idx="143">
                <c:v>0.53159999999999996</c:v>
              </c:pt>
              <c:pt idx="144">
                <c:v>0.53159999999999996</c:v>
              </c:pt>
              <c:pt idx="145">
                <c:v>1.1299999999999999E-2</c:v>
              </c:pt>
              <c:pt idx="146">
                <c:v>1.1299999999999999E-2</c:v>
              </c:pt>
              <c:pt idx="147">
                <c:v>1.1299999999999999E-2</c:v>
              </c:pt>
              <c:pt idx="148">
                <c:v>1.1299999999999999E-2</c:v>
              </c:pt>
              <c:pt idx="149">
                <c:v>1.1299999999999999E-2</c:v>
              </c:pt>
              <c:pt idx="150">
                <c:v>1.1299999999999999E-2</c:v>
              </c:pt>
              <c:pt idx="151">
                <c:v>1.1299999999999999E-2</c:v>
              </c:pt>
              <c:pt idx="152">
                <c:v>1.1299999999999999E-2</c:v>
              </c:pt>
              <c:pt idx="153">
                <c:v>1.1299999999999999E-2</c:v>
              </c:pt>
              <c:pt idx="154">
                <c:v>1.1299999999999999E-2</c:v>
              </c:pt>
              <c:pt idx="155">
                <c:v>1.1299999999999999E-2</c:v>
              </c:pt>
              <c:pt idx="156">
                <c:v>1.1299999999999999E-2</c:v>
              </c:pt>
              <c:pt idx="157">
                <c:v>1.1299999999999999E-2</c:v>
              </c:pt>
              <c:pt idx="158">
                <c:v>1.1299999999999999E-2</c:v>
              </c:pt>
              <c:pt idx="159">
                <c:v>1.1299999999999999E-2</c:v>
              </c:pt>
              <c:pt idx="160">
                <c:v>1.1299999999999999E-2</c:v>
              </c:pt>
              <c:pt idx="161">
                <c:v>1.1299999999999999E-2</c:v>
              </c:pt>
              <c:pt idx="162">
                <c:v>1.1299999999999999E-2</c:v>
              </c:pt>
              <c:pt idx="163">
                <c:v>1.1299999999999999E-2</c:v>
              </c:pt>
              <c:pt idx="164">
                <c:v>1.1299999999999999E-2</c:v>
              </c:pt>
              <c:pt idx="165">
                <c:v>1.1299999999999999E-2</c:v>
              </c:pt>
              <c:pt idx="166">
                <c:v>1.1299999999999999E-2</c:v>
              </c:pt>
              <c:pt idx="167">
                <c:v>1.1299999999999999E-2</c:v>
              </c:pt>
              <c:pt idx="168">
                <c:v>1.1299999999999999E-2</c:v>
              </c:pt>
              <c:pt idx="169">
                <c:v>0.63129999999999997</c:v>
              </c:pt>
              <c:pt idx="170">
                <c:v>0.63129999999999997</c:v>
              </c:pt>
              <c:pt idx="171">
                <c:v>0.63129999999999997</c:v>
              </c:pt>
              <c:pt idx="172">
                <c:v>0.63129999999999997</c:v>
              </c:pt>
              <c:pt idx="173">
                <c:v>0.63129999999999997</c:v>
              </c:pt>
              <c:pt idx="174">
                <c:v>0.63129999999999997</c:v>
              </c:pt>
              <c:pt idx="175">
                <c:v>0.63129999999999997</c:v>
              </c:pt>
              <c:pt idx="176">
                <c:v>0.63129999999999997</c:v>
              </c:pt>
              <c:pt idx="177">
                <c:v>0.63129999999999997</c:v>
              </c:pt>
              <c:pt idx="178">
                <c:v>0.63129999999999997</c:v>
              </c:pt>
              <c:pt idx="179">
                <c:v>0.63129999999999997</c:v>
              </c:pt>
              <c:pt idx="180">
                <c:v>0.63129999999999997</c:v>
              </c:pt>
              <c:pt idx="181">
                <c:v>0.63129999999999997</c:v>
              </c:pt>
              <c:pt idx="182">
                <c:v>0.63129999999999997</c:v>
              </c:pt>
              <c:pt idx="183">
                <c:v>0.63129999999999997</c:v>
              </c:pt>
              <c:pt idx="184">
                <c:v>0.63129999999999997</c:v>
              </c:pt>
              <c:pt idx="185">
                <c:v>0.63129999999999997</c:v>
              </c:pt>
              <c:pt idx="186">
                <c:v>0.63129999999999997</c:v>
              </c:pt>
              <c:pt idx="187">
                <c:v>0.63129999999999997</c:v>
              </c:pt>
              <c:pt idx="188">
                <c:v>0.63129999999999997</c:v>
              </c:pt>
              <c:pt idx="189">
                <c:v>0.63129999999999997</c:v>
              </c:pt>
              <c:pt idx="190">
                <c:v>0.63129999999999997</c:v>
              </c:pt>
              <c:pt idx="191">
                <c:v>0.63129999999999997</c:v>
              </c:pt>
              <c:pt idx="192">
                <c:v>0.63129999999999997</c:v>
              </c:pt>
              <c:pt idx="193">
                <c:v>2.7E-2</c:v>
              </c:pt>
              <c:pt idx="194">
                <c:v>2.7E-2</c:v>
              </c:pt>
              <c:pt idx="195">
                <c:v>2.7E-2</c:v>
              </c:pt>
              <c:pt idx="196">
                <c:v>2.7E-2</c:v>
              </c:pt>
              <c:pt idx="197">
                <c:v>2.7E-2</c:v>
              </c:pt>
              <c:pt idx="198">
                <c:v>2.7E-2</c:v>
              </c:pt>
              <c:pt idx="199">
                <c:v>2.7E-2</c:v>
              </c:pt>
              <c:pt idx="200">
                <c:v>2.7E-2</c:v>
              </c:pt>
              <c:pt idx="201">
                <c:v>2.7E-2</c:v>
              </c:pt>
              <c:pt idx="202">
                <c:v>2.7E-2</c:v>
              </c:pt>
              <c:pt idx="203">
                <c:v>2.7E-2</c:v>
              </c:pt>
              <c:pt idx="204">
                <c:v>2.7E-2</c:v>
              </c:pt>
              <c:pt idx="205">
                <c:v>2.7E-2</c:v>
              </c:pt>
              <c:pt idx="206">
                <c:v>2.7E-2</c:v>
              </c:pt>
              <c:pt idx="207">
                <c:v>2.7E-2</c:v>
              </c:pt>
              <c:pt idx="208">
                <c:v>2.7E-2</c:v>
              </c:pt>
              <c:pt idx="209">
                <c:v>2.7E-2</c:v>
              </c:pt>
              <c:pt idx="210">
                <c:v>2.7E-2</c:v>
              </c:pt>
              <c:pt idx="211">
                <c:v>2.7E-2</c:v>
              </c:pt>
              <c:pt idx="212">
                <c:v>2.7E-2</c:v>
              </c:pt>
              <c:pt idx="213">
                <c:v>2.7E-2</c:v>
              </c:pt>
              <c:pt idx="214">
                <c:v>2.7E-2</c:v>
              </c:pt>
              <c:pt idx="215">
                <c:v>2.7E-2</c:v>
              </c:pt>
              <c:pt idx="216">
                <c:v>2.7E-2</c:v>
              </c:pt>
              <c:pt idx="217">
                <c:v>1.484</c:v>
              </c:pt>
              <c:pt idx="218">
                <c:v>1.484</c:v>
              </c:pt>
              <c:pt idx="219">
                <c:v>1.484</c:v>
              </c:pt>
              <c:pt idx="220">
                <c:v>1.484</c:v>
              </c:pt>
              <c:pt idx="221">
                <c:v>1.484</c:v>
              </c:pt>
              <c:pt idx="222">
                <c:v>1.484</c:v>
              </c:pt>
              <c:pt idx="223">
                <c:v>1.484</c:v>
              </c:pt>
              <c:pt idx="224">
                <c:v>1.484</c:v>
              </c:pt>
              <c:pt idx="225">
                <c:v>1.484</c:v>
              </c:pt>
              <c:pt idx="226">
                <c:v>1.484</c:v>
              </c:pt>
              <c:pt idx="227">
                <c:v>1.484</c:v>
              </c:pt>
              <c:pt idx="228">
                <c:v>1.484</c:v>
              </c:pt>
              <c:pt idx="229">
                <c:v>1.484</c:v>
              </c:pt>
              <c:pt idx="230">
                <c:v>1.484</c:v>
              </c:pt>
              <c:pt idx="231">
                <c:v>1.484</c:v>
              </c:pt>
              <c:pt idx="232">
                <c:v>1.484</c:v>
              </c:pt>
              <c:pt idx="233">
                <c:v>1.484</c:v>
              </c:pt>
              <c:pt idx="234">
                <c:v>1.484</c:v>
              </c:pt>
              <c:pt idx="235">
                <c:v>1.484</c:v>
              </c:pt>
              <c:pt idx="236">
                <c:v>1.484</c:v>
              </c:pt>
              <c:pt idx="237">
                <c:v>1.484</c:v>
              </c:pt>
              <c:pt idx="238">
                <c:v>1.484</c:v>
              </c:pt>
              <c:pt idx="239">
                <c:v>1.484</c:v>
              </c:pt>
              <c:pt idx="240">
                <c:v>1.484</c:v>
              </c:pt>
              <c:pt idx="241">
                <c:v>1.3100000000000001E-2</c:v>
              </c:pt>
              <c:pt idx="242">
                <c:v>1.3100000000000001E-2</c:v>
              </c:pt>
              <c:pt idx="243">
                <c:v>1.3100000000000001E-2</c:v>
              </c:pt>
              <c:pt idx="244">
                <c:v>1.3100000000000001E-2</c:v>
              </c:pt>
              <c:pt idx="245">
                <c:v>1.3100000000000001E-2</c:v>
              </c:pt>
              <c:pt idx="246">
                <c:v>1.3100000000000001E-2</c:v>
              </c:pt>
              <c:pt idx="247">
                <c:v>1.3100000000000001E-2</c:v>
              </c:pt>
              <c:pt idx="248">
                <c:v>1.3100000000000001E-2</c:v>
              </c:pt>
              <c:pt idx="249">
                <c:v>1.3100000000000001E-2</c:v>
              </c:pt>
              <c:pt idx="250">
                <c:v>1.3100000000000001E-2</c:v>
              </c:pt>
              <c:pt idx="251">
                <c:v>1.3100000000000001E-2</c:v>
              </c:pt>
              <c:pt idx="252">
                <c:v>1.3100000000000001E-2</c:v>
              </c:pt>
              <c:pt idx="253">
                <c:v>1.3100000000000001E-2</c:v>
              </c:pt>
              <c:pt idx="254">
                <c:v>1.3100000000000001E-2</c:v>
              </c:pt>
              <c:pt idx="255">
                <c:v>1.3100000000000001E-2</c:v>
              </c:pt>
              <c:pt idx="256">
                <c:v>1.3100000000000001E-2</c:v>
              </c:pt>
              <c:pt idx="257">
                <c:v>1.3100000000000001E-2</c:v>
              </c:pt>
              <c:pt idx="258">
                <c:v>1.3100000000000001E-2</c:v>
              </c:pt>
              <c:pt idx="259">
                <c:v>1.3100000000000001E-2</c:v>
              </c:pt>
              <c:pt idx="260">
                <c:v>1.3100000000000001E-2</c:v>
              </c:pt>
              <c:pt idx="261">
                <c:v>1.3100000000000001E-2</c:v>
              </c:pt>
              <c:pt idx="262">
                <c:v>1.3100000000000001E-2</c:v>
              </c:pt>
              <c:pt idx="263">
                <c:v>1.3100000000000001E-2</c:v>
              </c:pt>
              <c:pt idx="264">
                <c:v>1.3100000000000001E-2</c:v>
              </c:pt>
              <c:pt idx="265">
                <c:v>1.4215</c:v>
              </c:pt>
              <c:pt idx="266">
                <c:v>1.4215</c:v>
              </c:pt>
              <c:pt idx="267">
                <c:v>1.4215</c:v>
              </c:pt>
              <c:pt idx="268">
                <c:v>1.4215</c:v>
              </c:pt>
              <c:pt idx="269">
                <c:v>1.4215</c:v>
              </c:pt>
              <c:pt idx="270">
                <c:v>1.4215</c:v>
              </c:pt>
              <c:pt idx="271">
                <c:v>1.4215</c:v>
              </c:pt>
              <c:pt idx="272">
                <c:v>1.4215</c:v>
              </c:pt>
              <c:pt idx="273">
                <c:v>1.4215</c:v>
              </c:pt>
              <c:pt idx="274">
                <c:v>1.4215</c:v>
              </c:pt>
              <c:pt idx="275">
                <c:v>1.4215</c:v>
              </c:pt>
              <c:pt idx="276">
                <c:v>1.4215</c:v>
              </c:pt>
              <c:pt idx="277">
                <c:v>1.4215</c:v>
              </c:pt>
              <c:pt idx="278">
                <c:v>1.4215</c:v>
              </c:pt>
              <c:pt idx="279">
                <c:v>1.4215</c:v>
              </c:pt>
              <c:pt idx="280">
                <c:v>1.4215</c:v>
              </c:pt>
              <c:pt idx="281">
                <c:v>1.4215</c:v>
              </c:pt>
              <c:pt idx="282">
                <c:v>1.4215</c:v>
              </c:pt>
              <c:pt idx="283">
                <c:v>1.4215</c:v>
              </c:pt>
              <c:pt idx="284">
                <c:v>1.4215</c:v>
              </c:pt>
              <c:pt idx="285">
                <c:v>1.4215</c:v>
              </c:pt>
              <c:pt idx="286">
                <c:v>1.4215</c:v>
              </c:pt>
              <c:pt idx="287">
                <c:v>1.4215</c:v>
              </c:pt>
              <c:pt idx="288">
                <c:v>1.4215</c:v>
              </c:pt>
              <c:pt idx="289">
                <c:v>1.5E-3</c:v>
              </c:pt>
              <c:pt idx="290">
                <c:v>1.5E-3</c:v>
              </c:pt>
              <c:pt idx="291">
                <c:v>1.5E-3</c:v>
              </c:pt>
              <c:pt idx="292">
                <c:v>1.5E-3</c:v>
              </c:pt>
              <c:pt idx="293">
                <c:v>1.5E-3</c:v>
              </c:pt>
              <c:pt idx="294">
                <c:v>1.5E-3</c:v>
              </c:pt>
              <c:pt idx="295">
                <c:v>1.5E-3</c:v>
              </c:pt>
              <c:pt idx="296">
                <c:v>1.5E-3</c:v>
              </c:pt>
              <c:pt idx="297">
                <c:v>1.5E-3</c:v>
              </c:pt>
              <c:pt idx="298">
                <c:v>1.5E-3</c:v>
              </c:pt>
              <c:pt idx="299">
                <c:v>1.5E-3</c:v>
              </c:pt>
              <c:pt idx="300">
                <c:v>1.5E-3</c:v>
              </c:pt>
              <c:pt idx="301">
                <c:v>1.5E-3</c:v>
              </c:pt>
              <c:pt idx="302">
                <c:v>1.5E-3</c:v>
              </c:pt>
              <c:pt idx="303">
                <c:v>1.5E-3</c:v>
              </c:pt>
              <c:pt idx="304">
                <c:v>1.5E-3</c:v>
              </c:pt>
              <c:pt idx="305">
                <c:v>1.5E-3</c:v>
              </c:pt>
              <c:pt idx="306">
                <c:v>1.5E-3</c:v>
              </c:pt>
              <c:pt idx="307">
                <c:v>1.5E-3</c:v>
              </c:pt>
              <c:pt idx="308">
                <c:v>1.5E-3</c:v>
              </c:pt>
              <c:pt idx="309">
                <c:v>1.5E-3</c:v>
              </c:pt>
              <c:pt idx="310">
                <c:v>1.5E-3</c:v>
              </c:pt>
              <c:pt idx="311">
                <c:v>1.5E-3</c:v>
              </c:pt>
              <c:pt idx="312">
                <c:v>1.5E-3</c:v>
              </c:pt>
              <c:pt idx="313">
                <c:v>0.42099999999999999</c:v>
              </c:pt>
              <c:pt idx="314">
                <c:v>0.42099999999999999</c:v>
              </c:pt>
              <c:pt idx="315">
                <c:v>0.42099999999999999</c:v>
              </c:pt>
              <c:pt idx="316">
                <c:v>0.42099999999999999</c:v>
              </c:pt>
              <c:pt idx="317">
                <c:v>0.42099999999999999</c:v>
              </c:pt>
              <c:pt idx="318">
                <c:v>0.42099999999999999</c:v>
              </c:pt>
              <c:pt idx="319">
                <c:v>0.42099999999999999</c:v>
              </c:pt>
              <c:pt idx="320">
                <c:v>0.42099999999999999</c:v>
              </c:pt>
              <c:pt idx="321">
                <c:v>0.42099999999999999</c:v>
              </c:pt>
              <c:pt idx="322">
                <c:v>0.42099999999999999</c:v>
              </c:pt>
              <c:pt idx="323">
                <c:v>0.42099999999999999</c:v>
              </c:pt>
              <c:pt idx="324">
                <c:v>0.42099999999999999</c:v>
              </c:pt>
              <c:pt idx="325">
                <c:v>0.42099999999999999</c:v>
              </c:pt>
              <c:pt idx="326">
                <c:v>0.42099999999999999</c:v>
              </c:pt>
              <c:pt idx="327">
                <c:v>0.42099999999999999</c:v>
              </c:pt>
              <c:pt idx="328">
                <c:v>0.42099999999999999</c:v>
              </c:pt>
              <c:pt idx="329">
                <c:v>0.42099999999999999</c:v>
              </c:pt>
              <c:pt idx="330">
                <c:v>0.42099999999999999</c:v>
              </c:pt>
              <c:pt idx="331">
                <c:v>0.42099999999999999</c:v>
              </c:pt>
              <c:pt idx="332">
                <c:v>0.42099999999999999</c:v>
              </c:pt>
              <c:pt idx="333">
                <c:v>0.42099999999999999</c:v>
              </c:pt>
              <c:pt idx="334">
                <c:v>0.42099999999999999</c:v>
              </c:pt>
              <c:pt idx="335">
                <c:v>0.42099999999999999</c:v>
              </c:pt>
              <c:pt idx="336">
                <c:v>0.42099999999999999</c:v>
              </c:pt>
              <c:pt idx="337">
                <c:v>5.4999999999999997E-3</c:v>
              </c:pt>
              <c:pt idx="338">
                <c:v>5.4999999999999997E-3</c:v>
              </c:pt>
              <c:pt idx="339">
                <c:v>5.4999999999999997E-3</c:v>
              </c:pt>
              <c:pt idx="340">
                <c:v>5.4999999999999997E-3</c:v>
              </c:pt>
              <c:pt idx="341">
                <c:v>5.4999999999999997E-3</c:v>
              </c:pt>
              <c:pt idx="342">
                <c:v>5.4999999999999997E-3</c:v>
              </c:pt>
              <c:pt idx="343">
                <c:v>5.4999999999999997E-3</c:v>
              </c:pt>
              <c:pt idx="344">
                <c:v>5.4999999999999997E-3</c:v>
              </c:pt>
              <c:pt idx="345">
                <c:v>5.4999999999999997E-3</c:v>
              </c:pt>
              <c:pt idx="346">
                <c:v>5.4999999999999997E-3</c:v>
              </c:pt>
              <c:pt idx="347">
                <c:v>5.4999999999999997E-3</c:v>
              </c:pt>
              <c:pt idx="348">
                <c:v>5.4999999999999997E-3</c:v>
              </c:pt>
              <c:pt idx="349">
                <c:v>5.4999999999999997E-3</c:v>
              </c:pt>
              <c:pt idx="350">
                <c:v>5.4999999999999997E-3</c:v>
              </c:pt>
              <c:pt idx="351">
                <c:v>5.4999999999999997E-3</c:v>
              </c:pt>
              <c:pt idx="352">
                <c:v>5.4999999999999997E-3</c:v>
              </c:pt>
              <c:pt idx="353">
                <c:v>5.4999999999999997E-3</c:v>
              </c:pt>
              <c:pt idx="354">
                <c:v>5.4999999999999997E-3</c:v>
              </c:pt>
              <c:pt idx="355">
                <c:v>5.4999999999999997E-3</c:v>
              </c:pt>
              <c:pt idx="356">
                <c:v>5.4999999999999997E-3</c:v>
              </c:pt>
              <c:pt idx="357">
                <c:v>5.4999999999999997E-3</c:v>
              </c:pt>
              <c:pt idx="358">
                <c:v>5.4999999999999997E-3</c:v>
              </c:pt>
              <c:pt idx="359">
                <c:v>5.4999999999999997E-3</c:v>
              </c:pt>
              <c:pt idx="360">
                <c:v>5.4999999999999997E-3</c:v>
              </c:pt>
              <c:pt idx="361">
                <c:v>0.7</c:v>
              </c:pt>
              <c:pt idx="362">
                <c:v>0.7</c:v>
              </c:pt>
              <c:pt idx="363">
                <c:v>0.7</c:v>
              </c:pt>
              <c:pt idx="364">
                <c:v>0.7</c:v>
              </c:pt>
              <c:pt idx="365">
                <c:v>0.7</c:v>
              </c:pt>
              <c:pt idx="366">
                <c:v>0.7</c:v>
              </c:pt>
              <c:pt idx="367">
                <c:v>0.7</c:v>
              </c:pt>
              <c:pt idx="368">
                <c:v>0.7</c:v>
              </c:pt>
              <c:pt idx="369">
                <c:v>0.7</c:v>
              </c:pt>
              <c:pt idx="370">
                <c:v>0.7</c:v>
              </c:pt>
              <c:pt idx="371">
                <c:v>0.7</c:v>
              </c:pt>
              <c:pt idx="372">
                <c:v>0.7</c:v>
              </c:pt>
              <c:pt idx="373">
                <c:v>0.7</c:v>
              </c:pt>
              <c:pt idx="374">
                <c:v>0.7</c:v>
              </c:pt>
              <c:pt idx="375">
                <c:v>0.7</c:v>
              </c:pt>
              <c:pt idx="376">
                <c:v>0.7</c:v>
              </c:pt>
              <c:pt idx="377">
                <c:v>0.7</c:v>
              </c:pt>
              <c:pt idx="378">
                <c:v>0.7</c:v>
              </c:pt>
              <c:pt idx="379">
                <c:v>0.7</c:v>
              </c:pt>
              <c:pt idx="380">
                <c:v>0.7</c:v>
              </c:pt>
              <c:pt idx="381">
                <c:v>0.7</c:v>
              </c:pt>
              <c:pt idx="382">
                <c:v>0.7</c:v>
              </c:pt>
              <c:pt idx="383">
                <c:v>0.7</c:v>
              </c:pt>
              <c:pt idx="384">
                <c:v>0.7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E40-4938-93CF-380ED3BC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24511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Age </a:t>
                </a:r>
                <a:r>
                  <a:rPr lang="ja-JP" altLang="en-US" sz="12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(year)</a:t>
                </a:r>
              </a:p>
            </c:rich>
          </c:tx>
          <c:layout>
            <c:manualLayout>
              <c:xMode val="edge"/>
              <c:yMode val="edge"/>
              <c:x val="0.41772151898734178"/>
              <c:y val="0.90034364261168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48"/>
        <c:tickMarkSkip val="24"/>
        <c:noMultiLvlLbl val="0"/>
      </c:catAx>
      <c:valAx>
        <c:axId val="1"/>
        <c:scaling>
          <c:orientation val="minMax"/>
          <c:max val="100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altLang="ja-JP"/>
                  <a:t>Value (body weight g)</a:t>
                </a:r>
              </a:p>
            </c:rich>
          </c:tx>
          <c:layout>
            <c:manualLayout>
              <c:xMode val="edge"/>
              <c:yMode val="edge"/>
              <c:x val="1.6877637130801686E-2"/>
              <c:y val="0.23367697594501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1124511887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"/>
        </c:scaling>
        <c:delete val="0"/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Fishing rate </a:t>
                </a:r>
                <a:r>
                  <a:rPr lang="ja-JP" altLang="en-US" sz="12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ja-JP" altLang="en-US" sz="12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t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7552742616033752"/>
              <c:y val="0.28522336769759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1"/>
          <c:tx>
            <c:v>N*(t)</c:v>
          </c:tx>
          <c:spPr>
            <a:ln w="12700"/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xVal>
          <c:yVal>
            <c:numLit>
              <c:formatCode>General</c:formatCode>
              <c:ptCount val="21"/>
              <c:pt idx="0">
                <c:v>600</c:v>
              </c:pt>
              <c:pt idx="1">
                <c:v>589</c:v>
              </c:pt>
              <c:pt idx="2">
                <c:v>595</c:v>
              </c:pt>
              <c:pt idx="3">
                <c:v>600</c:v>
              </c:pt>
              <c:pt idx="4">
                <c:v>609</c:v>
              </c:pt>
              <c:pt idx="5">
                <c:v>614</c:v>
              </c:pt>
              <c:pt idx="6">
                <c:v>607</c:v>
              </c:pt>
              <c:pt idx="7">
                <c:v>595</c:v>
              </c:pt>
              <c:pt idx="8">
                <c:v>584</c:v>
              </c:pt>
              <c:pt idx="9">
                <c:v>580</c:v>
              </c:pt>
              <c:pt idx="10">
                <c:v>585</c:v>
              </c:pt>
              <c:pt idx="11">
                <c:v>599</c:v>
              </c:pt>
              <c:pt idx="12">
                <c:v>598</c:v>
              </c:pt>
              <c:pt idx="13">
                <c:v>618</c:v>
              </c:pt>
              <c:pt idx="14">
                <c:v>602</c:v>
              </c:pt>
              <c:pt idx="15">
                <c:v>606</c:v>
              </c:pt>
              <c:pt idx="16">
                <c:v>594</c:v>
              </c:pt>
              <c:pt idx="17">
                <c:v>621</c:v>
              </c:pt>
              <c:pt idx="18">
                <c:v>641</c:v>
              </c:pt>
              <c:pt idx="19">
                <c:v>651</c:v>
              </c:pt>
              <c:pt idx="20">
                <c:v>624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F54F-488D-BCBE-1064F957206B}"/>
            </c:ext>
          </c:extLst>
        </c:ser>
        <c:ser>
          <c:idx val="3"/>
          <c:order val="2"/>
          <c:tx>
            <c:v>Nc(t)</c:v>
          </c:tx>
          <c:spPr>
            <a:ln w="28575"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xVal>
          <c:yVal>
            <c:numLit>
              <c:formatCode>General</c:formatCode>
              <c:ptCount val="21"/>
              <c:pt idx="0">
                <c:v>600</c:v>
              </c:pt>
              <c:pt idx="1">
                <c:v>530</c:v>
              </c:pt>
              <c:pt idx="2">
                <c:v>501</c:v>
              </c:pt>
              <c:pt idx="3">
                <c:v>473</c:v>
              </c:pt>
              <c:pt idx="4">
                <c:v>462</c:v>
              </c:pt>
              <c:pt idx="5">
                <c:v>441</c:v>
              </c:pt>
              <c:pt idx="6">
                <c:v>420</c:v>
              </c:pt>
              <c:pt idx="7">
                <c:v>393</c:v>
              </c:pt>
              <c:pt idx="8">
                <c:v>369</c:v>
              </c:pt>
              <c:pt idx="9">
                <c:v>355</c:v>
              </c:pt>
              <c:pt idx="10">
                <c:v>344</c:v>
              </c:pt>
              <c:pt idx="11">
                <c:v>343</c:v>
              </c:pt>
              <c:pt idx="12">
                <c:v>341</c:v>
              </c:pt>
              <c:pt idx="13">
                <c:v>340</c:v>
              </c:pt>
              <c:pt idx="14">
                <c:v>318</c:v>
              </c:pt>
              <c:pt idx="15">
                <c:v>311</c:v>
              </c:pt>
              <c:pt idx="16">
                <c:v>294</c:v>
              </c:pt>
              <c:pt idx="17">
                <c:v>304</c:v>
              </c:pt>
              <c:pt idx="18">
                <c:v>306</c:v>
              </c:pt>
              <c:pt idx="19">
                <c:v>307</c:v>
              </c:pt>
              <c:pt idx="20">
                <c:v>296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54F-488D-BCBE-1064F957206B}"/>
            </c:ext>
          </c:extLst>
        </c:ser>
        <c:ser>
          <c:idx val="1"/>
          <c:order val="3"/>
          <c:tx>
            <c:v>N(t)</c:v>
          </c:tx>
          <c:spPr>
            <a:ln w="38100"/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xVal>
          <c:yVal>
            <c:numLit>
              <c:formatCode>General</c:formatCode>
              <c:ptCount val="21"/>
              <c:pt idx="0">
                <c:v>600</c:v>
              </c:pt>
              <c:pt idx="1">
                <c:v>530</c:v>
              </c:pt>
              <c:pt idx="2">
                <c:v>501</c:v>
              </c:pt>
              <c:pt idx="3">
                <c:v>473</c:v>
              </c:pt>
              <c:pt idx="4">
                <c:v>477</c:v>
              </c:pt>
              <c:pt idx="5">
                <c:v>493</c:v>
              </c:pt>
              <c:pt idx="6">
                <c:v>498</c:v>
              </c:pt>
              <c:pt idx="7">
                <c:v>499</c:v>
              </c:pt>
              <c:pt idx="8">
                <c:v>499</c:v>
              </c:pt>
              <c:pt idx="9">
                <c:v>504</c:v>
              </c:pt>
              <c:pt idx="10">
                <c:v>516</c:v>
              </c:pt>
              <c:pt idx="11">
                <c:v>536</c:v>
              </c:pt>
              <c:pt idx="12">
                <c:v>542</c:v>
              </c:pt>
              <c:pt idx="13">
                <c:v>566</c:v>
              </c:pt>
              <c:pt idx="14">
                <c:v>556</c:v>
              </c:pt>
              <c:pt idx="15">
                <c:v>564</c:v>
              </c:pt>
              <c:pt idx="16">
                <c:v>557</c:v>
              </c:pt>
              <c:pt idx="17">
                <c:v>587</c:v>
              </c:pt>
              <c:pt idx="18">
                <c:v>610</c:v>
              </c:pt>
              <c:pt idx="19">
                <c:v>623</c:v>
              </c:pt>
              <c:pt idx="20">
                <c:v>600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54F-488D-BCBE-1064F9572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45264"/>
        <c:axId val="1"/>
      </c:scatterChart>
      <c:scatterChart>
        <c:scatterStyle val="lineMarker"/>
        <c:varyColors val="0"/>
        <c:ser>
          <c:idx val="2"/>
          <c:order val="0"/>
          <c:tx>
            <c:v>Ŝ(t)</c:v>
          </c:tx>
          <c:spPr>
            <a:ln w="12700">
              <a:solidFill>
                <a:schemeClr val="accent1"/>
              </a:solidFill>
              <a:prstDash val="sysDot"/>
            </a:ln>
          </c:spPr>
          <c:xVal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xVal>
          <c:yVal>
            <c:numLit>
              <c:formatCode>General</c:formatCode>
              <c:ptCount val="21"/>
              <c:pt idx="0">
                <c:v>11</c:v>
              </c:pt>
              <c:pt idx="1">
                <c:v>6</c:v>
              </c:pt>
              <c:pt idx="2">
                <c:v>20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54F-488D-BCBE-1064F957206B}"/>
            </c:ext>
          </c:extLst>
        </c:ser>
        <c:ser>
          <c:idx val="6"/>
          <c:order val="4"/>
          <c:tx>
            <c:v>p(t)</c:v>
          </c:tx>
          <c:marker>
            <c:symbol val="circle"/>
            <c:size val="5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xVal>
          <c:yVal>
            <c:numLit>
              <c:formatCode>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0.88138888888888889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0.75</c:v>
              </c:pt>
              <c:pt idx="8">
                <c:v>0.75</c:v>
              </c:pt>
              <c:pt idx="9">
                <c:v>0.75</c:v>
              </c:pt>
              <c:pt idx="10">
                <c:v>0.75</c:v>
              </c:pt>
              <c:pt idx="11">
                <c:v>0.75</c:v>
              </c:pt>
              <c:pt idx="12">
                <c:v>0.75</c:v>
              </c:pt>
              <c:pt idx="13">
                <c:v>0.75</c:v>
              </c:pt>
              <c:pt idx="14">
                <c:v>0.75</c:v>
              </c:pt>
              <c:pt idx="15">
                <c:v>0.75</c:v>
              </c:pt>
              <c:pt idx="16">
                <c:v>0.75</c:v>
              </c:pt>
              <c:pt idx="17">
                <c:v>0.75</c:v>
              </c:pt>
              <c:pt idx="18">
                <c:v>0.75</c:v>
              </c:pt>
              <c:pt idx="19">
                <c:v>0.75</c:v>
              </c:pt>
              <c:pt idx="20">
                <c:v>0.75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54F-488D-BCBE-1064F9572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25554526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Population</a:t>
                </a:r>
                <a:r>
                  <a:rPr lang="ja-JP" altLang="en-US"/>
                  <a:t> </a:t>
                </a:r>
                <a:r>
                  <a:rPr lang="en-US" altLang="ja-JP"/>
                  <a:t>size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545264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Capacity</a:t>
                </a:r>
                <a:r>
                  <a:rPr lang="ja-JP" altLang="en-US"/>
                  <a:t> </a:t>
                </a:r>
                <a:r>
                  <a:rPr lang="en-US" altLang="ja-JP"/>
                  <a:t>factor,</a:t>
                </a:r>
                <a:r>
                  <a:rPr lang="ja-JP" altLang="en-US"/>
                  <a:t> </a:t>
                </a:r>
                <a:r>
                  <a:rPr lang="en-US" altLang="ja-JP"/>
                  <a:t>Observed</a:t>
                </a:r>
                <a:r>
                  <a:rPr lang="ja-JP" altLang="en-US"/>
                  <a:t> </a:t>
                </a:r>
                <a:r>
                  <a:rPr lang="en-US" altLang="ja-JP"/>
                  <a:t>number</a:t>
                </a:r>
                <a:r>
                  <a:rPr lang="ja-JP" altLang="en-US"/>
                  <a:t> </a:t>
                </a:r>
                <a:r>
                  <a:rPr lang="en-US" altLang="ja-JP"/>
                  <a:t>of</a:t>
                </a:r>
                <a:r>
                  <a:rPr lang="ja-JP" altLang="en-US"/>
                  <a:t> </a:t>
                </a:r>
                <a:r>
                  <a:rPr lang="en-US" altLang="ja-JP"/>
                  <a:t>bird</a:t>
                </a:r>
                <a:r>
                  <a:rPr lang="ja-JP" altLang="en-US"/>
                  <a:t> </a:t>
                </a:r>
                <a:r>
                  <a:rPr lang="en-US" altLang="ja-JP"/>
                  <a:t>collisions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5</xdr:row>
      <xdr:rowOff>28574</xdr:rowOff>
    </xdr:from>
    <xdr:to>
      <xdr:col>17</xdr:col>
      <xdr:colOff>466725</xdr:colOff>
      <xdr:row>7</xdr:row>
      <xdr:rowOff>152399</xdr:rowOff>
    </xdr:to>
    <xdr:sp macro="[0]!_TAC100" textlink="">
      <xdr:nvSpPr>
        <xdr:cNvPr id="1027" name="Rectangle 3">
          <a:extLst>
            <a:ext uri="{FF2B5EF4-FFF2-40B4-BE49-F238E27FC236}">
              <a16:creationId xmlns:a16="http://schemas.microsoft.com/office/drawing/2014/main" id="{D3CBF5E1-571C-44C0-A5FD-79C85DEBBA04}"/>
            </a:ext>
          </a:extLst>
        </xdr:cNvPr>
        <xdr:cNvSpPr>
          <a:spLocks noChangeArrowheads="1"/>
        </xdr:cNvSpPr>
      </xdr:nvSpPr>
      <xdr:spPr bwMode="auto">
        <a:xfrm>
          <a:off x="7181850" y="885824"/>
          <a:ext cx="94297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Macro for Risk assessment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209550</xdr:colOff>
      <xdr:row>15</xdr:row>
      <xdr:rowOff>28581</xdr:rowOff>
    </xdr:from>
    <xdr:to>
      <xdr:col>18</xdr:col>
      <xdr:colOff>457200</xdr:colOff>
      <xdr:row>31</xdr:row>
      <xdr:rowOff>28581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F963B8-EF4D-4E8A-97D9-9095D9C18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361950</xdr:colOff>
      <xdr:row>32</xdr:row>
      <xdr:rowOff>142875</xdr:rowOff>
    </xdr:from>
    <xdr:to>
      <xdr:col>19</xdr:col>
      <xdr:colOff>123825</xdr:colOff>
      <xdr:row>48</xdr:row>
      <xdr:rowOff>142875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4AD120B8-4ACF-4586-855D-7F05B2267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0.68475</cdr:x>
      <cdr:y>0.18275</cdr:y>
    </cdr:from>
    <cdr:to>
      <cdr:x>0.7785</cdr:x>
      <cdr:y>0.24025</cdr:y>
    </cdr:to>
    <cdr:sp macro="" textlink="">
      <cdr:nvSpPr>
        <cdr:cNvPr id="5124" name="Text Box 4">
          <a:extLst xmlns:a="http://schemas.openxmlformats.org/drawingml/2006/main">
            <a:ext uri="{FF2B5EF4-FFF2-40B4-BE49-F238E27FC236}">
              <a16:creationId xmlns:a16="http://schemas.microsoft.com/office/drawing/2014/main" id="{1F2349F7-9029-4A29-A5F3-54345706E8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7010" y="1027009"/>
          <a:ext cx="863500" cy="323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32004" rIns="54864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Flimit</a:t>
          </a:r>
        </a:p>
      </cdr:txBody>
    </cdr:sp>
  </cdr:relSizeAnchor>
  <cdr:relSizeAnchor xmlns:cdr="http://schemas.openxmlformats.org/drawingml/2006/chartDrawing">
    <cdr:from>
      <cdr:x>0.69425</cdr:x>
      <cdr:y>0.39475</cdr:y>
    </cdr:from>
    <cdr:to>
      <cdr:x>0.8195</cdr:x>
      <cdr:y>0.46725</cdr:y>
    </cdr:to>
    <cdr:sp macro="" textlink="">
      <cdr:nvSpPr>
        <cdr:cNvPr id="5125" name="Text Box 5">
          <a:extLst xmlns:a="http://schemas.openxmlformats.org/drawingml/2006/main">
            <a:ext uri="{FF2B5EF4-FFF2-40B4-BE49-F238E27FC236}">
              <a16:creationId xmlns:a16="http://schemas.microsoft.com/office/drawing/2014/main" id="{01C8CE16-57E8-490C-A804-0F6DF8EB7C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94511" y="2218396"/>
          <a:ext cx="1153637" cy="4074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32004" rIns="54864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Ftarget</a:t>
          </a:r>
        </a:p>
      </cdr:txBody>
    </cdr:sp>
  </cdr:relSizeAnchor>
  <cdr:relSizeAnchor xmlns:cdr="http://schemas.openxmlformats.org/drawingml/2006/chartDrawing">
    <cdr:from>
      <cdr:x>0.57625</cdr:x>
      <cdr:y>0.71225</cdr:y>
    </cdr:from>
    <cdr:to>
      <cdr:x>0.70875</cdr:x>
      <cdr:y>0.815</cdr:y>
    </cdr:to>
    <cdr:sp macro="" textlink="">
      <cdr:nvSpPr>
        <cdr:cNvPr id="5126" name="Text Box 6">
          <a:extLst xmlns:a="http://schemas.openxmlformats.org/drawingml/2006/main">
            <a:ext uri="{FF2B5EF4-FFF2-40B4-BE49-F238E27FC236}">
              <a16:creationId xmlns:a16="http://schemas.microsoft.com/office/drawing/2014/main" id="{522E4F26-CC74-491A-B1FB-1D0E03912BC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7651" y="4002667"/>
          <a:ext cx="1220415" cy="577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32004" rIns="54864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Blimit</a:t>
          </a:r>
        </a:p>
      </cdr:txBody>
    </cdr:sp>
  </cdr:relSizeAnchor>
  <cdr:relSizeAnchor xmlns:cdr="http://schemas.openxmlformats.org/drawingml/2006/chartDrawing">
    <cdr:from>
      <cdr:x>0.25125</cdr:x>
      <cdr:y>0.486</cdr:y>
    </cdr:from>
    <cdr:to>
      <cdr:x>0.3445</cdr:x>
      <cdr:y>0.5835</cdr:y>
    </cdr:to>
    <cdr:sp macro="" textlink="">
      <cdr:nvSpPr>
        <cdr:cNvPr id="5127" name="Text Box 7">
          <a:extLst xmlns:a="http://schemas.openxmlformats.org/drawingml/2006/main">
            <a:ext uri="{FF2B5EF4-FFF2-40B4-BE49-F238E27FC236}">
              <a16:creationId xmlns:a16="http://schemas.microsoft.com/office/drawing/2014/main" id="{E0DF6AC6-F529-45E9-BDD1-4AC18B4A932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4182" y="2731199"/>
          <a:ext cx="858896" cy="547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32004" rIns="54864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Bban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291465</xdr:colOff>
      <xdr:row>20</xdr:row>
      <xdr:rowOff>129540</xdr:rowOff>
    </xdr:from>
    <xdr:to>
      <xdr:col>7</xdr:col>
      <xdr:colOff>497205</xdr:colOff>
      <xdr:row>37</xdr:row>
      <xdr:rowOff>7620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F2D1301-0B4C-48EF-B955-968438A03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11</xdr:row>
      <xdr:rowOff>161925</xdr:rowOff>
    </xdr:from>
    <xdr:to>
      <xdr:col>12</xdr:col>
      <xdr:colOff>638175</xdr:colOff>
      <xdr:row>27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53D657F-E1F6-415E-AD5C-2DADD5439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157162</xdr:rowOff>
    </xdr:from>
    <xdr:to>
      <xdr:col>18</xdr:col>
      <xdr:colOff>104775</xdr:colOff>
      <xdr:row>18</xdr:row>
      <xdr:rowOff>157162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5B2FF8-D4B3-4082-9FD8-574625900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0.7125</cdr:x>
      <cdr:y>0.44575</cdr:y>
    </cdr:from>
    <cdr:to>
      <cdr:x>0.79725</cdr:x>
      <cdr:y>0.5315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187" y="1235519"/>
          <a:ext cx="381505" cy="238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H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t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cdr:txBody>
    </cdr:sp>
  </cdr:relSizeAnchor>
  <cdr:relSizeAnchor xmlns:cdr="http://schemas.openxmlformats.org/drawingml/2006/chartDrawing">
    <cdr:from>
      <cdr:x>0.72146</cdr:x>
      <cdr:y>0.38724</cdr:y>
    </cdr:from>
    <cdr:to>
      <cdr:x>0.84309</cdr:x>
      <cdr:y>0.45516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4750" y="1069645"/>
          <a:ext cx="553805" cy="187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H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t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)+</a:t>
          </a:r>
          <a:r>
            <a:rPr lang="en-US" altLang="ja-JP" sz="900" b="1" i="1" strike="noStrike">
              <a:solidFill>
                <a:srgbClr val="000000"/>
              </a:solidFill>
              <a:latin typeface="Symbol"/>
            </a:rPr>
            <a:t>m</a:t>
          </a: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R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t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cdr:txBody>
    </cdr:sp>
  </cdr:relSizeAnchor>
  <cdr:relSizeAnchor xmlns:cdr="http://schemas.openxmlformats.org/drawingml/2006/chartDrawing">
    <cdr:from>
      <cdr:x>0.76363</cdr:x>
      <cdr:y>0.17158</cdr:y>
    </cdr:from>
    <cdr:to>
      <cdr:x>0.81257</cdr:x>
      <cdr:y>0.23632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6768" y="473947"/>
          <a:ext cx="222818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V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altLang="ja-JP" sz="900" b="1" i="1" strike="noStrike">
              <a:solidFill>
                <a:srgbClr val="000000"/>
              </a:solidFill>
              <a:latin typeface="Times New Roman"/>
              <a:cs typeface="Times New Roman"/>
            </a:rPr>
            <a:t>t</a:t>
          </a:r>
          <a:r>
            <a:rPr lang="en-US" altLang="ja-JP" sz="900" b="1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cdr:txBody>
    </cdr:sp>
  </cdr:relSizeAnchor>
  <cdr:relSizeAnchor xmlns:cdr="http://schemas.openxmlformats.org/drawingml/2006/chartDrawing">
    <cdr:from>
      <cdr:x>0.72108</cdr:x>
      <cdr:y>0.63944</cdr:y>
    </cdr:from>
    <cdr:to>
      <cdr:x>0.7686</cdr:x>
      <cdr:y>0.70418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3046" y="1766287"/>
          <a:ext cx="216341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1" strike="noStrike">
              <a:solidFill>
                <a:srgbClr val="000000"/>
              </a:solidFill>
              <a:latin typeface="Times New Roman"/>
              <a:cs typeface="Times New Roman"/>
            </a:rPr>
            <a:t>F</a:t>
          </a:r>
          <a:r>
            <a:rPr lang="en-US" altLang="ja-JP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altLang="ja-JP" sz="900" b="0" i="1" strike="noStrike">
              <a:solidFill>
                <a:srgbClr val="000000"/>
              </a:solidFill>
              <a:latin typeface="Times New Roman"/>
              <a:cs typeface="Times New Roman"/>
            </a:rPr>
            <a:t>t</a:t>
          </a:r>
          <a:r>
            <a:rPr lang="en-US" altLang="ja-JP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196215</xdr:colOff>
      <xdr:row>4</xdr:row>
      <xdr:rowOff>224790</xdr:rowOff>
    </xdr:from>
    <xdr:to>
      <xdr:col>19</xdr:col>
      <xdr:colOff>428625</xdr:colOff>
      <xdr:row>18</xdr:row>
      <xdr:rowOff>148590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D71F4D4C-ACFC-487E-B5C4-6D5DA34E0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iroyuki\My%20Documents\hiroyuki\kako\m2000\&#29872;&#22659;&#29983;&#24907;\&#29872;&#22659;&#22259;&#208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earch\&#12456;&#12478;&#12471;&#12459;\dee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8&#24180;&#35413;&#20385;\&#25105;&#12364;&#22269;\98&#24180;\&#35413;&#20385;&#34920;\&#28417;&#28023;&#27841;\98\no-1\&#28417;&#28023;&#27841;\97\&#28417;&#28023;&#27841;\97\no-1\&#28417;&#28023;&#27841;\96\NO-2\TAI96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earch\&#35895;&#27941;&#26126;&#24422;\&#12469;&#12496;\Saba00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TAC\RPS-e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iroyuki\My%20Documents\HomePage\2004\&#20849;&#31435;&#6529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earch\&#12456;&#12478;&#12471;&#12459;\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域月計"/>
      <sheetName val="常磐"/>
      <sheetName val="三陸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-test"/>
      <sheetName val="まき網"/>
      <sheetName val="Step4fcur"/>
      <sheetName val="Step4flimit"/>
      <sheetName val="Step4ftarM.5"/>
      <sheetName val="Step4ftarM.3"/>
      <sheetName val="Step4ftar"/>
      <sheetName val="Step4f0.1"/>
      <sheetName val="制御param"/>
      <sheetName val="Step3fM0.3"/>
      <sheetName val="Step3fM0.5"/>
      <sheetName val="Step3f"/>
      <sheetName val="Step2fM0.3"/>
      <sheetName val="Step2fM0.5"/>
      <sheetName val="Step2f"/>
      <sheetName val="Step1M0.3"/>
      <sheetName val="Step1M0.5"/>
      <sheetName val="Step1"/>
      <sheetName val="前回からの変更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B28">
            <v>1591.1096584887778</v>
          </cell>
          <cell r="C28">
            <v>2.4000984294877981</v>
          </cell>
        </row>
        <row r="29">
          <cell r="B29">
            <v>1056.4288823416239</v>
          </cell>
          <cell r="C29">
            <v>2.9359175410048786</v>
          </cell>
        </row>
        <row r="30">
          <cell r="B30">
            <v>633.57833135500823</v>
          </cell>
          <cell r="C30">
            <v>3.5809791189648079</v>
          </cell>
        </row>
        <row r="31">
          <cell r="B31">
            <v>517.357970624053</v>
          </cell>
          <cell r="C31">
            <v>3.7184179371033186</v>
          </cell>
        </row>
        <row r="32">
          <cell r="B32">
            <v>525.32836585212874</v>
          </cell>
          <cell r="C32">
            <v>3.8579766487001903</v>
          </cell>
        </row>
        <row r="33">
          <cell r="B33">
            <v>500.8045653021818</v>
          </cell>
          <cell r="C33">
            <v>4.0534409968184875</v>
          </cell>
        </row>
        <row r="34">
          <cell r="B34">
            <v>424.58989686265744</v>
          </cell>
          <cell r="C34">
            <v>4.5280660773118901</v>
          </cell>
        </row>
        <row r="41">
          <cell r="E41" t="str">
            <v>1979-85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abaSPR"/>
      <sheetName val="SRR"/>
      <sheetName val="Sardine"/>
      <sheetName val="Example"/>
      <sheetName val="masaba"/>
      <sheetName val="Sukeso"/>
      <sheetName val="Graph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表用"/>
      <sheetName val="fig1"/>
      <sheetName val="fig2-2"/>
      <sheetName val="fig3"/>
      <sheetName val="fig4"/>
      <sheetName val="図3"/>
      <sheetName val="表1"/>
      <sheetName val="Table2"/>
      <sheetName val="Table3"/>
      <sheetName val="図６"/>
      <sheetName val="表２"/>
      <sheetName val="図7"/>
      <sheetName val="図9"/>
      <sheetName val="図10"/>
      <sheetName val="表7"/>
      <sheetName val="Table5"/>
      <sheetName val="d3ｰ5"/>
      <sheetName val="図11"/>
      <sheetName val="fig12"/>
      <sheetName val="fig16"/>
      <sheetName val="fig13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0" refreshError="1"/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auburn.edu/~tds0009/Articles/Dennis%20and%20Taper%20199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R85"/>
  <sheetViews>
    <sheetView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V30" sqref="V30"/>
    </sheetView>
  </sheetViews>
  <sheetFormatPr defaultColWidth="6.375" defaultRowHeight="13.5" x14ac:dyDescent="0.15"/>
  <cols>
    <col min="1" max="7" width="6.375" customWidth="1"/>
    <col min="8" max="16" width="5.5" customWidth="1"/>
  </cols>
  <sheetData>
    <row r="1" spans="1:18" x14ac:dyDescent="0.15">
      <c r="A1" s="1"/>
      <c r="G1" s="38"/>
      <c r="H1" s="38" t="s">
        <v>76</v>
      </c>
      <c r="I1" s="38"/>
      <c r="J1" s="38" t="s">
        <v>77</v>
      </c>
      <c r="K1" s="38"/>
      <c r="L1" s="39" t="s">
        <v>78</v>
      </c>
      <c r="M1" s="39" t="s">
        <v>79</v>
      </c>
      <c r="N1" s="39" t="s">
        <v>80</v>
      </c>
      <c r="O1" s="39" t="s">
        <v>81</v>
      </c>
      <c r="P1" s="39" t="s">
        <v>0</v>
      </c>
      <c r="Q1" s="27"/>
      <c r="R1" s="27" t="s">
        <v>82</v>
      </c>
    </row>
    <row r="2" spans="1:18" x14ac:dyDescent="0.15">
      <c r="A2" s="41" t="s">
        <v>1</v>
      </c>
      <c r="B2" s="41" t="s">
        <v>2</v>
      </c>
      <c r="C2" s="41" t="s">
        <v>3</v>
      </c>
      <c r="D2" s="41" t="s">
        <v>85</v>
      </c>
      <c r="E2" s="41" t="s">
        <v>86</v>
      </c>
      <c r="F2" s="41"/>
      <c r="G2" s="41" t="s">
        <v>87</v>
      </c>
      <c r="H2" s="12">
        <v>200</v>
      </c>
      <c r="I2" s="2">
        <f>H2</f>
        <v>200</v>
      </c>
      <c r="J2" s="12">
        <v>600</v>
      </c>
      <c r="K2" s="6">
        <v>2000</v>
      </c>
      <c r="L2" s="3"/>
      <c r="M2" s="7">
        <f ca="1">MIN(B6:B101)</f>
        <v>379.5542932582772</v>
      </c>
      <c r="N2" s="7">
        <f ca="1">MIN(E6:E101)</f>
        <v>36.618491490426081</v>
      </c>
      <c r="O2" s="8">
        <f ca="1">COUNTIF(E6:E106,0)</f>
        <v>0</v>
      </c>
      <c r="P2" s="3">
        <f ca="1">COUNTIF(D6:D71,"&lt;"&amp;J3)</f>
        <v>38</v>
      </c>
      <c r="Q2" s="4" t="s">
        <v>4</v>
      </c>
      <c r="R2" s="4">
        <f ca="1">AVERAGE(E6:E75)</f>
        <v>149.00028610749777</v>
      </c>
    </row>
    <row r="3" spans="1:18" x14ac:dyDescent="0.15">
      <c r="A3" s="5">
        <v>0.5</v>
      </c>
      <c r="B3" s="5">
        <v>1000</v>
      </c>
      <c r="C3" s="9">
        <v>1</v>
      </c>
      <c r="D3" s="5">
        <v>0.7</v>
      </c>
      <c r="E3" s="9">
        <v>0.3</v>
      </c>
      <c r="F3" s="9">
        <v>0.1</v>
      </c>
      <c r="G3" s="2" t="s">
        <v>8</v>
      </c>
      <c r="H3" s="6">
        <v>0</v>
      </c>
      <c r="I3" s="6">
        <f>J3*I2/J2</f>
        <v>0.1</v>
      </c>
      <c r="J3" s="12">
        <v>0.3</v>
      </c>
      <c r="K3" s="2">
        <f>J3</f>
        <v>0.3</v>
      </c>
      <c r="M3" s="10">
        <v>300</v>
      </c>
      <c r="N3" s="10">
        <v>30</v>
      </c>
      <c r="O3" s="10">
        <v>0</v>
      </c>
      <c r="P3" s="3"/>
      <c r="Q3" s="4" t="s">
        <v>5</v>
      </c>
      <c r="R3" s="4">
        <f ca="1">STDEV(E6:E75)</f>
        <v>56.03877823026378</v>
      </c>
    </row>
    <row r="4" spans="1:18" x14ac:dyDescent="0.15">
      <c r="A4" s="5"/>
      <c r="B4" s="5"/>
      <c r="C4" s="9"/>
      <c r="D4" s="5"/>
      <c r="E4" s="9"/>
      <c r="F4" s="9"/>
      <c r="G4" s="2" t="s">
        <v>9</v>
      </c>
      <c r="H4" s="6">
        <f>H3*0.8</f>
        <v>0</v>
      </c>
      <c r="I4" s="6">
        <f>I3*0.8</f>
        <v>8.0000000000000016E-2</v>
      </c>
      <c r="J4" s="6">
        <f>J3*0.8</f>
        <v>0.24</v>
      </c>
      <c r="K4" s="6">
        <f>K3*0.8</f>
        <v>0.24</v>
      </c>
      <c r="L4" s="40" t="s">
        <v>84</v>
      </c>
      <c r="M4" s="1">
        <v>0</v>
      </c>
      <c r="N4" s="1">
        <v>3</v>
      </c>
      <c r="O4" s="1">
        <v>0</v>
      </c>
      <c r="P4" s="1">
        <v>3</v>
      </c>
      <c r="Q4" s="27" t="s">
        <v>83</v>
      </c>
      <c r="R4" s="1">
        <v>5</v>
      </c>
    </row>
    <row r="5" spans="1:18" x14ac:dyDescent="0.15">
      <c r="A5" s="42" t="s">
        <v>6</v>
      </c>
      <c r="B5" s="42" t="s">
        <v>88</v>
      </c>
      <c r="C5" s="43" t="s">
        <v>89</v>
      </c>
      <c r="D5" s="42" t="s">
        <v>90</v>
      </c>
      <c r="E5" s="42" t="s">
        <v>91</v>
      </c>
      <c r="F5" s="42"/>
      <c r="G5" s="42" t="s">
        <v>7</v>
      </c>
      <c r="H5">
        <f>A3/B3</f>
        <v>5.0000000000000001E-4</v>
      </c>
    </row>
    <row r="6" spans="1:18" x14ac:dyDescent="0.15">
      <c r="A6">
        <v>0</v>
      </c>
      <c r="B6">
        <v>500</v>
      </c>
      <c r="C6">
        <f t="shared" ref="C6:C37" ca="1" si="0">B6*(1-E$3+2*RAND()*E$3)</f>
        <v>613.70992357486648</v>
      </c>
      <c r="D6">
        <f t="shared" ref="D6:D37" ca="1" si="1">IF(C6&lt;H$2,0,IF(C6&lt;J$2,(J$3*(C6-H$2)/(J$2-H$2)),J$3))</f>
        <v>0.3</v>
      </c>
      <c r="E6">
        <f t="shared" ref="E6:E37" ca="1" si="2">B6*D6*(1-F$3+2*RAND()*F$3)</f>
        <v>164.60444687902631</v>
      </c>
      <c r="F6" s="11">
        <f ca="1">(A$3*(1-C$3+2*RAND()*C$3))</f>
        <v>0.9526791673764301</v>
      </c>
    </row>
    <row r="7" spans="1:18" x14ac:dyDescent="0.15">
      <c r="A7">
        <f>A6+1</f>
        <v>1</v>
      </c>
      <c r="B7">
        <f t="shared" ref="B7:B38" ca="1" si="3">(B6-E6)*EXP(F7-(B6-E6)*H$5)</f>
        <v>745.03702143826581</v>
      </c>
      <c r="C7">
        <f t="shared" ca="1" si="0"/>
        <v>882.68099451804414</v>
      </c>
      <c r="D7">
        <f t="shared" ca="1" si="1"/>
        <v>0.3</v>
      </c>
      <c r="E7">
        <f t="shared" ca="1" si="2"/>
        <v>212.72042368448061</v>
      </c>
      <c r="F7">
        <f t="shared" ref="F7:F38" ca="1" si="4">D$3*F6+(1-D$3)*(A$3*(1-C$3+2*RAND()*C$3))</f>
        <v>0.96582109604467459</v>
      </c>
    </row>
    <row r="8" spans="1:18" x14ac:dyDescent="0.15">
      <c r="A8">
        <f t="shared" ref="A8:A71" si="5">A7+1</f>
        <v>2</v>
      </c>
      <c r="B8">
        <f t="shared" ca="1" si="3"/>
        <v>833.51090176603202</v>
      </c>
      <c r="C8">
        <f t="shared" ca="1" si="0"/>
        <v>630.07736344943248</v>
      </c>
      <c r="D8">
        <f t="shared" ca="1" si="1"/>
        <v>0.3</v>
      </c>
      <c r="E8">
        <f t="shared" ca="1" si="2"/>
        <v>259.96800352211557</v>
      </c>
      <c r="F8">
        <f t="shared" ca="1" si="4"/>
        <v>0.71456665959102894</v>
      </c>
    </row>
    <row r="9" spans="1:18" x14ac:dyDescent="0.15">
      <c r="A9">
        <f t="shared" si="5"/>
        <v>3</v>
      </c>
      <c r="B9">
        <f t="shared" ca="1" si="3"/>
        <v>779.82065198847067</v>
      </c>
      <c r="C9">
        <f t="shared" ca="1" si="0"/>
        <v>790.28215584354814</v>
      </c>
      <c r="D9">
        <f t="shared" ca="1" si="1"/>
        <v>0.3</v>
      </c>
      <c r="E9">
        <f t="shared" ca="1" si="2"/>
        <v>218.4379836707468</v>
      </c>
      <c r="F9">
        <f t="shared" ca="1" si="4"/>
        <v>0.59400267447272126</v>
      </c>
    </row>
    <row r="10" spans="1:18" x14ac:dyDescent="0.15">
      <c r="A10">
        <f t="shared" si="5"/>
        <v>4</v>
      </c>
      <c r="B10">
        <f t="shared" ca="1" si="3"/>
        <v>731.9473508162979</v>
      </c>
      <c r="C10">
        <f t="shared" ca="1" si="0"/>
        <v>681.23408793372516</v>
      </c>
      <c r="D10">
        <f t="shared" ca="1" si="1"/>
        <v>0.3</v>
      </c>
      <c r="E10">
        <f t="shared" ca="1" si="2"/>
        <v>230.5953958891653</v>
      </c>
      <c r="F10">
        <f t="shared" ca="1" si="4"/>
        <v>0.54599712921987298</v>
      </c>
    </row>
    <row r="11" spans="1:18" x14ac:dyDescent="0.15">
      <c r="A11">
        <f t="shared" si="5"/>
        <v>5</v>
      </c>
      <c r="B11">
        <f t="shared" ca="1" si="3"/>
        <v>759.74183923309306</v>
      </c>
      <c r="C11">
        <f t="shared" ca="1" si="0"/>
        <v>922.0042244942814</v>
      </c>
      <c r="D11">
        <f t="shared" ca="1" si="1"/>
        <v>0.3</v>
      </c>
      <c r="E11">
        <f t="shared" ca="1" si="2"/>
        <v>247.6157261718846</v>
      </c>
      <c r="F11">
        <f t="shared" ca="1" si="4"/>
        <v>0.66634630852981935</v>
      </c>
    </row>
    <row r="12" spans="1:18" x14ac:dyDescent="0.15">
      <c r="A12">
        <f t="shared" si="5"/>
        <v>6</v>
      </c>
      <c r="B12">
        <f t="shared" ca="1" si="3"/>
        <v>784.20665708639478</v>
      </c>
      <c r="C12">
        <f t="shared" ca="1" si="0"/>
        <v>871.35228315726567</v>
      </c>
      <c r="D12">
        <f t="shared" ca="1" si="1"/>
        <v>0.3</v>
      </c>
      <c r="E12">
        <f t="shared" ca="1" si="2"/>
        <v>222.01841469556999</v>
      </c>
      <c r="F12">
        <f t="shared" ca="1" si="4"/>
        <v>0.68216472608713807</v>
      </c>
    </row>
    <row r="13" spans="1:18" x14ac:dyDescent="0.15">
      <c r="A13">
        <f t="shared" si="5"/>
        <v>7</v>
      </c>
      <c r="B13">
        <f t="shared" ca="1" si="3"/>
        <v>836.0769012650311</v>
      </c>
      <c r="C13">
        <f t="shared" ca="1" si="0"/>
        <v>1081.4087117441013</v>
      </c>
      <c r="D13">
        <f t="shared" ca="1" si="1"/>
        <v>0.3</v>
      </c>
      <c r="E13">
        <f t="shared" ca="1" si="2"/>
        <v>243.37071580751609</v>
      </c>
      <c r="F13">
        <f t="shared" ca="1" si="4"/>
        <v>0.67797797252515857</v>
      </c>
    </row>
    <row r="14" spans="1:18" x14ac:dyDescent="0.15">
      <c r="A14">
        <f t="shared" si="5"/>
        <v>8</v>
      </c>
      <c r="B14">
        <f t="shared" ca="1" si="3"/>
        <v>813.74129239699073</v>
      </c>
      <c r="C14">
        <f t="shared" ca="1" si="0"/>
        <v>787.13801160289177</v>
      </c>
      <c r="D14">
        <f t="shared" ca="1" si="1"/>
        <v>0.3</v>
      </c>
      <c r="E14">
        <f t="shared" ca="1" si="2"/>
        <v>230.78457445717908</v>
      </c>
      <c r="F14">
        <f t="shared" ca="1" si="4"/>
        <v>0.61329678079951311</v>
      </c>
    </row>
    <row r="15" spans="1:18" x14ac:dyDescent="0.15">
      <c r="A15">
        <f t="shared" si="5"/>
        <v>9</v>
      </c>
      <c r="B15">
        <f t="shared" ca="1" si="3"/>
        <v>734.78649604290706</v>
      </c>
      <c r="C15">
        <f t="shared" ca="1" si="0"/>
        <v>573.34639974424897</v>
      </c>
      <c r="D15">
        <f t="shared" ca="1" si="1"/>
        <v>0.28000979980818674</v>
      </c>
      <c r="E15">
        <f t="shared" ca="1" si="2"/>
        <v>200.79740175569131</v>
      </c>
      <c r="F15">
        <f t="shared" ca="1" si="4"/>
        <v>0.5229453910564329</v>
      </c>
    </row>
    <row r="16" spans="1:18" x14ac:dyDescent="0.15">
      <c r="A16">
        <f t="shared" si="5"/>
        <v>10</v>
      </c>
      <c r="B16">
        <f t="shared" ca="1" si="3"/>
        <v>625.82820078403233</v>
      </c>
      <c r="C16">
        <f t="shared" ca="1" si="0"/>
        <v>640.16763770293949</v>
      </c>
      <c r="D16">
        <f t="shared" ca="1" si="1"/>
        <v>0.3</v>
      </c>
      <c r="E16">
        <f t="shared" ca="1" si="2"/>
        <v>194.38583845362484</v>
      </c>
      <c r="F16">
        <f t="shared" ca="1" si="4"/>
        <v>0.42569502486760313</v>
      </c>
    </row>
    <row r="17" spans="1:6" x14ac:dyDescent="0.15">
      <c r="A17">
        <f t="shared" si="5"/>
        <v>11</v>
      </c>
      <c r="B17">
        <f t="shared" ca="1" si="3"/>
        <v>536.04806815614108</v>
      </c>
      <c r="C17">
        <f t="shared" ca="1" si="0"/>
        <v>532.73941146770994</v>
      </c>
      <c r="D17">
        <f t="shared" ca="1" si="1"/>
        <v>0.24955455860078246</v>
      </c>
      <c r="E17">
        <f t="shared" ca="1" si="2"/>
        <v>139.25881619340572</v>
      </c>
      <c r="F17">
        <f t="shared" ca="1" si="4"/>
        <v>0.43281109114161642</v>
      </c>
    </row>
    <row r="18" spans="1:6" x14ac:dyDescent="0.15">
      <c r="A18">
        <f t="shared" si="5"/>
        <v>12</v>
      </c>
      <c r="B18">
        <f t="shared" ca="1" si="3"/>
        <v>555.8428150590928</v>
      </c>
      <c r="C18">
        <f t="shared" ca="1" si="0"/>
        <v>667.38209004805822</v>
      </c>
      <c r="D18">
        <f t="shared" ca="1" si="1"/>
        <v>0.3</v>
      </c>
      <c r="E18">
        <f t="shared" ca="1" si="2"/>
        <v>165.12625168912811</v>
      </c>
      <c r="F18">
        <f t="shared" ca="1" si="4"/>
        <v>0.53547488527821652</v>
      </c>
    </row>
    <row r="19" spans="1:6" x14ac:dyDescent="0.15">
      <c r="A19">
        <f t="shared" si="5"/>
        <v>13</v>
      </c>
      <c r="B19">
        <f t="shared" ca="1" si="3"/>
        <v>472.29360570678352</v>
      </c>
      <c r="C19">
        <f t="shared" ca="1" si="0"/>
        <v>560.2243271685918</v>
      </c>
      <c r="D19">
        <f t="shared" ca="1" si="1"/>
        <v>0.27016824537644385</v>
      </c>
      <c r="E19">
        <f t="shared" ca="1" si="2"/>
        <v>137.44364050257283</v>
      </c>
      <c r="F19">
        <f t="shared" ca="1" si="4"/>
        <v>0.3849767246192084</v>
      </c>
    </row>
    <row r="20" spans="1:6" x14ac:dyDescent="0.15">
      <c r="A20">
        <f t="shared" si="5"/>
        <v>14</v>
      </c>
      <c r="B20">
        <f t="shared" ca="1" si="3"/>
        <v>425.88775682442161</v>
      </c>
      <c r="C20">
        <f t="shared" ca="1" si="0"/>
        <v>352.89266670368812</v>
      </c>
      <c r="D20">
        <f t="shared" ca="1" si="1"/>
        <v>0.11466950002776607</v>
      </c>
      <c r="E20">
        <f t="shared" ca="1" si="2"/>
        <v>46.50539149100193</v>
      </c>
      <c r="F20">
        <f t="shared" ca="1" si="4"/>
        <v>0.40791824607978189</v>
      </c>
    </row>
    <row r="21" spans="1:6" x14ac:dyDescent="0.15">
      <c r="A21">
        <f t="shared" si="5"/>
        <v>15</v>
      </c>
      <c r="B21">
        <f t="shared" ca="1" si="3"/>
        <v>536.96598960437609</v>
      </c>
      <c r="C21">
        <f t="shared" ca="1" si="0"/>
        <v>654.70922611566243</v>
      </c>
      <c r="D21">
        <f t="shared" ca="1" si="1"/>
        <v>0.3</v>
      </c>
      <c r="E21">
        <f t="shared" ca="1" si="2"/>
        <v>159.19372277620769</v>
      </c>
      <c r="F21">
        <f t="shared" ca="1" si="4"/>
        <v>0.53708136508659177</v>
      </c>
    </row>
    <row r="22" spans="1:6" x14ac:dyDescent="0.15">
      <c r="A22">
        <f t="shared" si="5"/>
        <v>16</v>
      </c>
      <c r="B22">
        <f t="shared" ca="1" si="3"/>
        <v>479.33556671080567</v>
      </c>
      <c r="C22">
        <f t="shared" ca="1" si="0"/>
        <v>517.20163331038623</v>
      </c>
      <c r="D22">
        <f t="shared" ca="1" si="1"/>
        <v>0.23790122498278965</v>
      </c>
      <c r="E22">
        <f t="shared" ca="1" si="2"/>
        <v>109.60907819786816</v>
      </c>
      <c r="F22">
        <f t="shared" ca="1" si="4"/>
        <v>0.42699549700331207</v>
      </c>
    </row>
    <row r="23" spans="1:6" x14ac:dyDescent="0.15">
      <c r="A23">
        <f t="shared" si="5"/>
        <v>17</v>
      </c>
      <c r="B23">
        <f t="shared" ca="1" si="3"/>
        <v>424.71864780083399</v>
      </c>
      <c r="C23">
        <f t="shared" ca="1" si="0"/>
        <v>383.86761685273649</v>
      </c>
      <c r="D23">
        <f t="shared" ca="1" si="1"/>
        <v>0.13790071263955236</v>
      </c>
      <c r="E23">
        <f t="shared" ca="1" si="2"/>
        <v>59.874758197525345</v>
      </c>
      <c r="F23">
        <f t="shared" ca="1" si="4"/>
        <v>0.32352667673923041</v>
      </c>
    </row>
    <row r="24" spans="1:6" x14ac:dyDescent="0.15">
      <c r="A24">
        <f t="shared" si="5"/>
        <v>18</v>
      </c>
      <c r="B24">
        <f t="shared" ca="1" si="3"/>
        <v>391.78157122548595</v>
      </c>
      <c r="C24">
        <f t="shared" ca="1" si="0"/>
        <v>358.12539253325667</v>
      </c>
      <c r="D24">
        <f t="shared" ca="1" si="1"/>
        <v>0.11859404439994251</v>
      </c>
      <c r="E24">
        <f t="shared" ca="1" si="2"/>
        <v>42.601267457141049</v>
      </c>
      <c r="F24">
        <f t="shared" ca="1" si="4"/>
        <v>0.25365685065200883</v>
      </c>
    </row>
    <row r="25" spans="1:6" x14ac:dyDescent="0.15">
      <c r="A25">
        <f t="shared" si="5"/>
        <v>19</v>
      </c>
      <c r="B25">
        <f t="shared" ca="1" si="3"/>
        <v>452.47432878633975</v>
      </c>
      <c r="C25">
        <f t="shared" ca="1" si="0"/>
        <v>463.95969172180838</v>
      </c>
      <c r="D25">
        <f t="shared" ca="1" si="1"/>
        <v>0.19796976879135628</v>
      </c>
      <c r="E25">
        <f t="shared" ca="1" si="2"/>
        <v>93.800748603518613</v>
      </c>
      <c r="F25">
        <f t="shared" ca="1" si="4"/>
        <v>0.43373276294697444</v>
      </c>
    </row>
    <row r="26" spans="1:6" x14ac:dyDescent="0.15">
      <c r="A26">
        <f t="shared" si="5"/>
        <v>20</v>
      </c>
      <c r="B26">
        <f t="shared" ca="1" si="3"/>
        <v>500.54967370952807</v>
      </c>
      <c r="C26">
        <f t="shared" ca="1" si="0"/>
        <v>381.48476105197045</v>
      </c>
      <c r="D26">
        <f t="shared" ca="1" si="1"/>
        <v>0.13611357078897784</v>
      </c>
      <c r="E26">
        <f t="shared" ca="1" si="2"/>
        <v>64.883880249881173</v>
      </c>
      <c r="F26">
        <f t="shared" ca="1" si="4"/>
        <v>0.51263090462228811</v>
      </c>
    </row>
    <row r="27" spans="1:6" x14ac:dyDescent="0.15">
      <c r="A27">
        <f t="shared" si="5"/>
        <v>21</v>
      </c>
      <c r="B27">
        <f t="shared" ca="1" si="3"/>
        <v>646.6968015124728</v>
      </c>
      <c r="C27">
        <f t="shared" ca="1" si="0"/>
        <v>610.69498376594413</v>
      </c>
      <c r="D27">
        <f t="shared" ca="1" si="1"/>
        <v>0.3</v>
      </c>
      <c r="E27">
        <f t="shared" ca="1" si="2"/>
        <v>191.46469859423371</v>
      </c>
      <c r="F27">
        <f t="shared" ca="1" si="4"/>
        <v>0.61283503865697853</v>
      </c>
    </row>
    <row r="28" spans="1:6" x14ac:dyDescent="0.15">
      <c r="A28">
        <f t="shared" si="5"/>
        <v>22</v>
      </c>
      <c r="B28">
        <f t="shared" ca="1" si="3"/>
        <v>687.88530435888731</v>
      </c>
      <c r="C28">
        <f t="shared" ca="1" si="0"/>
        <v>809.0157145688745</v>
      </c>
      <c r="D28">
        <f t="shared" ca="1" si="1"/>
        <v>0.3</v>
      </c>
      <c r="E28">
        <f t="shared" ca="1" si="2"/>
        <v>201.30420244769149</v>
      </c>
      <c r="F28">
        <f t="shared" ca="1" si="4"/>
        <v>0.64043076152464151</v>
      </c>
    </row>
    <row r="29" spans="1:6" x14ac:dyDescent="0.15">
      <c r="A29">
        <f t="shared" si="5"/>
        <v>23</v>
      </c>
      <c r="B29">
        <f t="shared" ca="1" si="3"/>
        <v>645.08750375380077</v>
      </c>
      <c r="C29">
        <f t="shared" ca="1" si="0"/>
        <v>753.23141703601084</v>
      </c>
      <c r="D29">
        <f t="shared" ca="1" si="1"/>
        <v>0.3</v>
      </c>
      <c r="E29">
        <f t="shared" ca="1" si="2"/>
        <v>212.84012227114769</v>
      </c>
      <c r="F29">
        <f t="shared" ca="1" si="4"/>
        <v>0.52527293069853342</v>
      </c>
    </row>
    <row r="30" spans="1:6" x14ac:dyDescent="0.15">
      <c r="A30">
        <f t="shared" si="5"/>
        <v>24</v>
      </c>
      <c r="B30">
        <f t="shared" ca="1" si="3"/>
        <v>644.29042361036056</v>
      </c>
      <c r="C30">
        <f t="shared" ca="1" si="0"/>
        <v>829.6142463657294</v>
      </c>
      <c r="D30">
        <f t="shared" ca="1" si="1"/>
        <v>0.3</v>
      </c>
      <c r="E30">
        <f t="shared" ca="1" si="2"/>
        <v>202.88160370199117</v>
      </c>
      <c r="F30">
        <f t="shared" ca="1" si="4"/>
        <v>0.6152752168610699</v>
      </c>
    </row>
    <row r="31" spans="1:6" x14ac:dyDescent="0.15">
      <c r="A31">
        <f t="shared" si="5"/>
        <v>25</v>
      </c>
      <c r="B31">
        <f t="shared" ca="1" si="3"/>
        <v>566.0432792960728</v>
      </c>
      <c r="C31">
        <f t="shared" ca="1" si="0"/>
        <v>568.82596164201323</v>
      </c>
      <c r="D31">
        <f t="shared" ca="1" si="1"/>
        <v>0.27661947123150993</v>
      </c>
      <c r="E31">
        <f t="shared" ca="1" si="2"/>
        <v>147.40861432524932</v>
      </c>
      <c r="F31">
        <f t="shared" ca="1" si="4"/>
        <v>0.4694034751301982</v>
      </c>
    </row>
    <row r="32" spans="1:6" x14ac:dyDescent="0.15">
      <c r="A32">
        <f t="shared" si="5"/>
        <v>26</v>
      </c>
      <c r="B32">
        <f t="shared" ca="1" si="3"/>
        <v>561.68426785011445</v>
      </c>
      <c r="C32">
        <f t="shared" ca="1" si="0"/>
        <v>532.61019986357144</v>
      </c>
      <c r="D32">
        <f t="shared" ca="1" si="1"/>
        <v>0.24945764989767855</v>
      </c>
      <c r="E32">
        <f t="shared" ca="1" si="2"/>
        <v>127.02255185610966</v>
      </c>
      <c r="F32">
        <f t="shared" ca="1" si="4"/>
        <v>0.50325860526439403</v>
      </c>
    </row>
    <row r="33" spans="1:6" x14ac:dyDescent="0.15">
      <c r="A33">
        <f t="shared" si="5"/>
        <v>27</v>
      </c>
      <c r="B33">
        <f t="shared" ca="1" si="3"/>
        <v>503.97673876800883</v>
      </c>
      <c r="C33">
        <f t="shared" ca="1" si="0"/>
        <v>400.74253785947491</v>
      </c>
      <c r="D33">
        <f t="shared" ca="1" si="1"/>
        <v>0.15055690339460617</v>
      </c>
      <c r="E33">
        <f t="shared" ca="1" si="2"/>
        <v>69.846462833865786</v>
      </c>
      <c r="F33">
        <f t="shared" ca="1" si="4"/>
        <v>0.36529290759591787</v>
      </c>
    </row>
    <row r="34" spans="1:6" x14ac:dyDescent="0.15">
      <c r="A34">
        <f t="shared" si="5"/>
        <v>28</v>
      </c>
      <c r="B34">
        <f t="shared" ca="1" si="3"/>
        <v>582.15470768849843</v>
      </c>
      <c r="C34">
        <f t="shared" ca="1" si="0"/>
        <v>429.68025066756098</v>
      </c>
      <c r="D34">
        <f t="shared" ca="1" si="1"/>
        <v>0.17226018800067075</v>
      </c>
      <c r="E34">
        <f t="shared" ca="1" si="2"/>
        <v>104.30913915009965</v>
      </c>
      <c r="F34">
        <f t="shared" ca="1" si="4"/>
        <v>0.51045670712466662</v>
      </c>
    </row>
    <row r="35" spans="1:6" x14ac:dyDescent="0.15">
      <c r="A35">
        <f t="shared" si="5"/>
        <v>29</v>
      </c>
      <c r="B35">
        <f t="shared" ca="1" si="3"/>
        <v>598.54538432630602</v>
      </c>
      <c r="C35">
        <f t="shared" ca="1" si="0"/>
        <v>681.10746927158561</v>
      </c>
      <c r="D35">
        <f t="shared" ca="1" si="1"/>
        <v>0.3</v>
      </c>
      <c r="E35">
        <f t="shared" ca="1" si="2"/>
        <v>189.74707070427692</v>
      </c>
      <c r="F35">
        <f t="shared" ca="1" si="4"/>
        <v>0.4641375345925659</v>
      </c>
    </row>
    <row r="36" spans="1:6" x14ac:dyDescent="0.15">
      <c r="A36">
        <f t="shared" si="5"/>
        <v>30</v>
      </c>
      <c r="B36">
        <f t="shared" ca="1" si="3"/>
        <v>577.97356435247514</v>
      </c>
      <c r="C36">
        <f t="shared" ca="1" si="0"/>
        <v>419.01557264533028</v>
      </c>
      <c r="D36">
        <f t="shared" ca="1" si="1"/>
        <v>0.1642616794839977</v>
      </c>
      <c r="E36">
        <f t="shared" ca="1" si="2"/>
        <v>88.979739056941511</v>
      </c>
      <c r="F36">
        <f t="shared" ca="1" si="4"/>
        <v>0.55070537433279243</v>
      </c>
    </row>
    <row r="37" spans="1:6" x14ac:dyDescent="0.15">
      <c r="A37">
        <f t="shared" si="5"/>
        <v>31</v>
      </c>
      <c r="B37">
        <f t="shared" ca="1" si="3"/>
        <v>691.71173907384525</v>
      </c>
      <c r="C37">
        <f t="shared" ca="1" si="0"/>
        <v>534.3853572522321</v>
      </c>
      <c r="D37">
        <f t="shared" ca="1" si="1"/>
        <v>0.25078901793917407</v>
      </c>
      <c r="E37">
        <f t="shared" ca="1" si="2"/>
        <v>178.03744683506022</v>
      </c>
      <c r="F37">
        <f t="shared" ca="1" si="4"/>
        <v>0.59131635725970522</v>
      </c>
    </row>
    <row r="38" spans="1:6" x14ac:dyDescent="0.15">
      <c r="A38">
        <f t="shared" si="5"/>
        <v>32</v>
      </c>
      <c r="B38">
        <f t="shared" ca="1" si="3"/>
        <v>659.92347739440527</v>
      </c>
      <c r="C38">
        <f t="shared" ref="C38:C69" ca="1" si="6">B38*(1-E$3+2*RAND()*E$3)</f>
        <v>491.0683542353342</v>
      </c>
      <c r="D38">
        <f t="shared" ref="D38:D69" ca="1" si="7">IF(C38&lt;H$2,0,IF(C38&lt;J$2,(J$3*(C38-H$2)/(J$2-H$2)),J$3))</f>
        <v>0.21830126567650066</v>
      </c>
      <c r="E38">
        <f t="shared" ref="E38:E69" ca="1" si="8">B38*D38*(1-F$3+2*RAND()*F$3)</f>
        <v>147.86248006146729</v>
      </c>
      <c r="F38">
        <f t="shared" ca="1" si="4"/>
        <v>0.50737163916352113</v>
      </c>
    </row>
    <row r="39" spans="1:6" x14ac:dyDescent="0.15">
      <c r="A39">
        <f t="shared" si="5"/>
        <v>33</v>
      </c>
      <c r="B39">
        <f t="shared" ref="B39:B75" ca="1" si="9">(B38-E38)*EXP(F39-(B38-E38)*H$5)</f>
        <v>685.96292939309978</v>
      </c>
      <c r="C39">
        <f t="shared" ca="1" si="6"/>
        <v>821.25272272671657</v>
      </c>
      <c r="D39">
        <f t="shared" ca="1" si="7"/>
        <v>0.3</v>
      </c>
      <c r="E39">
        <f t="shared" ca="1" si="8"/>
        <v>218.04582602942457</v>
      </c>
      <c r="F39">
        <f t="shared" ref="F39:F75" ca="1" si="10">D$3*F38+(1-D$3)*(A$3*(1-C$3+2*RAND()*C$3))</f>
        <v>0.54841033278729545</v>
      </c>
    </row>
    <row r="40" spans="1:6" x14ac:dyDescent="0.15">
      <c r="A40">
        <f t="shared" si="5"/>
        <v>34</v>
      </c>
      <c r="B40">
        <f t="shared" ca="1" si="9"/>
        <v>596.8447649493537</v>
      </c>
      <c r="C40">
        <f t="shared" ca="1" si="6"/>
        <v>438.59507063509761</v>
      </c>
      <c r="D40">
        <f t="shared" ca="1" si="7"/>
        <v>0.17894630297632322</v>
      </c>
      <c r="E40">
        <f t="shared" ca="1" si="8"/>
        <v>101.32521131241272</v>
      </c>
      <c r="F40">
        <f t="shared" ca="1" si="10"/>
        <v>0.47732445538800411</v>
      </c>
    </row>
    <row r="41" spans="1:6" x14ac:dyDescent="0.15">
      <c r="A41">
        <f t="shared" si="5"/>
        <v>35</v>
      </c>
      <c r="B41">
        <f t="shared" ca="1" si="9"/>
        <v>563.11476249623342</v>
      </c>
      <c r="C41">
        <f t="shared" ca="1" si="6"/>
        <v>473.73430742302344</v>
      </c>
      <c r="D41">
        <f t="shared" ca="1" si="7"/>
        <v>0.20530073056726755</v>
      </c>
      <c r="E41">
        <f t="shared" ca="1" si="8"/>
        <v>116.35573471032995</v>
      </c>
      <c r="F41">
        <f t="shared" ca="1" si="10"/>
        <v>0.375636409781682</v>
      </c>
    </row>
    <row r="42" spans="1:6" x14ac:dyDescent="0.15">
      <c r="A42">
        <f t="shared" si="5"/>
        <v>36</v>
      </c>
      <c r="B42">
        <f t="shared" ca="1" si="9"/>
        <v>535.49454888029265</v>
      </c>
      <c r="C42">
        <f t="shared" ca="1" si="6"/>
        <v>548.58200161454795</v>
      </c>
      <c r="D42">
        <f t="shared" ca="1" si="7"/>
        <v>0.26143650121091094</v>
      </c>
      <c r="E42">
        <f t="shared" ca="1" si="8"/>
        <v>132.05752911986522</v>
      </c>
      <c r="F42">
        <f t="shared" ca="1" si="10"/>
        <v>0.40455086270744078</v>
      </c>
    </row>
    <row r="43" spans="1:6" x14ac:dyDescent="0.15">
      <c r="A43">
        <f t="shared" si="5"/>
        <v>37</v>
      </c>
      <c r="B43">
        <f t="shared" ca="1" si="9"/>
        <v>577.13143728631053</v>
      </c>
      <c r="C43">
        <f t="shared" ca="1" si="6"/>
        <v>641.56767496902171</v>
      </c>
      <c r="D43">
        <f t="shared" ca="1" si="7"/>
        <v>0.3</v>
      </c>
      <c r="E43">
        <f t="shared" ca="1" si="8"/>
        <v>173.72573280372302</v>
      </c>
      <c r="F43">
        <f t="shared" ca="1" si="10"/>
        <v>0.55976815403312119</v>
      </c>
    </row>
    <row r="44" spans="1:6" x14ac:dyDescent="0.15">
      <c r="A44">
        <f t="shared" si="5"/>
        <v>38</v>
      </c>
      <c r="B44">
        <f t="shared" ca="1" si="9"/>
        <v>587.14811618020656</v>
      </c>
      <c r="C44">
        <f t="shared" ca="1" si="6"/>
        <v>502.38506165519129</v>
      </c>
      <c r="D44">
        <f t="shared" ca="1" si="7"/>
        <v>0.22678879624139345</v>
      </c>
      <c r="E44">
        <f t="shared" ca="1" si="8"/>
        <v>120.38141180725523</v>
      </c>
      <c r="F44">
        <f t="shared" ca="1" si="10"/>
        <v>0.57703720120603585</v>
      </c>
    </row>
    <row r="45" spans="1:6" x14ac:dyDescent="0.15">
      <c r="A45">
        <f t="shared" si="5"/>
        <v>39</v>
      </c>
      <c r="B45">
        <f t="shared" ca="1" si="9"/>
        <v>567.71507673178542</v>
      </c>
      <c r="C45">
        <f t="shared" ca="1" si="6"/>
        <v>469.88781220458645</v>
      </c>
      <c r="D45">
        <f t="shared" ca="1" si="7"/>
        <v>0.20241585915343982</v>
      </c>
      <c r="E45">
        <f t="shared" ca="1" si="8"/>
        <v>107.17726849807106</v>
      </c>
      <c r="F45">
        <f t="shared" ca="1" si="10"/>
        <v>0.42917344910378152</v>
      </c>
    </row>
    <row r="46" spans="1:6" x14ac:dyDescent="0.15">
      <c r="A46">
        <f t="shared" si="5"/>
        <v>40</v>
      </c>
      <c r="B46">
        <f t="shared" ca="1" si="9"/>
        <v>538.11273027310381</v>
      </c>
      <c r="C46">
        <f t="shared" ca="1" si="6"/>
        <v>590.52994825673159</v>
      </c>
      <c r="D46">
        <f t="shared" ca="1" si="7"/>
        <v>0.29289746119254867</v>
      </c>
      <c r="E46">
        <f t="shared" ca="1" si="8"/>
        <v>150.49621383572381</v>
      </c>
      <c r="F46">
        <f t="shared" ca="1" si="10"/>
        <v>0.38594202325706195</v>
      </c>
    </row>
    <row r="47" spans="1:6" x14ac:dyDescent="0.15">
      <c r="A47">
        <f t="shared" si="5"/>
        <v>41</v>
      </c>
      <c r="B47">
        <f t="shared" ca="1" si="9"/>
        <v>553.77680086245414</v>
      </c>
      <c r="C47">
        <f t="shared" ca="1" si="6"/>
        <v>545.9554494250209</v>
      </c>
      <c r="D47">
        <f t="shared" ca="1" si="7"/>
        <v>0.25946658706876563</v>
      </c>
      <c r="E47">
        <f t="shared" ca="1" si="8"/>
        <v>155.48796655724172</v>
      </c>
      <c r="F47">
        <f t="shared" ca="1" si="10"/>
        <v>0.55055348607923782</v>
      </c>
    </row>
    <row r="48" spans="1:6" x14ac:dyDescent="0.15">
      <c r="A48">
        <f t="shared" si="5"/>
        <v>42</v>
      </c>
      <c r="B48">
        <f t="shared" ca="1" si="9"/>
        <v>520.54312088986944</v>
      </c>
      <c r="C48">
        <f t="shared" ca="1" si="6"/>
        <v>404.27190486088563</v>
      </c>
      <c r="D48">
        <f t="shared" ca="1" si="7"/>
        <v>0.15320392864566423</v>
      </c>
      <c r="E48">
        <f t="shared" ca="1" si="8"/>
        <v>73.776465642770063</v>
      </c>
      <c r="F48">
        <f t="shared" ca="1" si="10"/>
        <v>0.4668396904897667</v>
      </c>
    </row>
    <row r="49" spans="1:6" x14ac:dyDescent="0.15">
      <c r="A49">
        <f t="shared" si="5"/>
        <v>43</v>
      </c>
      <c r="B49">
        <f t="shared" ca="1" si="9"/>
        <v>584.46906075621769</v>
      </c>
      <c r="C49">
        <f t="shared" ca="1" si="6"/>
        <v>524.08727138551546</v>
      </c>
      <c r="D49">
        <f t="shared" ca="1" si="7"/>
        <v>0.24306545353913658</v>
      </c>
      <c r="E49">
        <f t="shared" ca="1" si="8"/>
        <v>128.44158369385769</v>
      </c>
      <c r="F49">
        <f t="shared" ca="1" si="10"/>
        <v>0.49205074004086174</v>
      </c>
    </row>
    <row r="50" spans="1:6" x14ac:dyDescent="0.15">
      <c r="A50">
        <f t="shared" si="5"/>
        <v>44</v>
      </c>
      <c r="B50">
        <f t="shared" ca="1" si="9"/>
        <v>564.9759421507805</v>
      </c>
      <c r="C50">
        <f t="shared" ca="1" si="6"/>
        <v>406.07508796983359</v>
      </c>
      <c r="D50">
        <f t="shared" ca="1" si="7"/>
        <v>0.15455631597737518</v>
      </c>
      <c r="E50">
        <f t="shared" ca="1" si="8"/>
        <v>87.110304925807768</v>
      </c>
      <c r="F50">
        <f t="shared" ca="1" si="10"/>
        <v>0.44224382409222551</v>
      </c>
    </row>
    <row r="51" spans="1:6" x14ac:dyDescent="0.15">
      <c r="A51">
        <f t="shared" si="5"/>
        <v>45</v>
      </c>
      <c r="B51">
        <f t="shared" ca="1" si="9"/>
        <v>591.08845248834416</v>
      </c>
      <c r="C51">
        <f t="shared" ca="1" si="6"/>
        <v>534.7477169020093</v>
      </c>
      <c r="D51">
        <f t="shared" ca="1" si="7"/>
        <v>0.25106078767650697</v>
      </c>
      <c r="E51">
        <f t="shared" ca="1" si="8"/>
        <v>143.15407422862822</v>
      </c>
      <c r="F51">
        <f t="shared" ca="1" si="10"/>
        <v>0.45156889131507699</v>
      </c>
    </row>
    <row r="52" spans="1:6" x14ac:dyDescent="0.15">
      <c r="A52">
        <f t="shared" si="5"/>
        <v>46</v>
      </c>
      <c r="B52">
        <f t="shared" ca="1" si="9"/>
        <v>535.40976950991774</v>
      </c>
      <c r="C52">
        <f t="shared" ca="1" si="6"/>
        <v>395.72612159808619</v>
      </c>
      <c r="D52">
        <f t="shared" ca="1" si="7"/>
        <v>0.14679459119856464</v>
      </c>
      <c r="E52">
        <f t="shared" ca="1" si="8"/>
        <v>77.187623773128621</v>
      </c>
      <c r="F52">
        <f t="shared" ca="1" si="10"/>
        <v>0.40235282258580679</v>
      </c>
    </row>
    <row r="53" spans="1:6" x14ac:dyDescent="0.15">
      <c r="A53">
        <f t="shared" si="5"/>
        <v>47</v>
      </c>
      <c r="B53">
        <f t="shared" ca="1" si="9"/>
        <v>530.02025683538886</v>
      </c>
      <c r="C53">
        <f t="shared" ca="1" si="6"/>
        <v>486.72054175539131</v>
      </c>
      <c r="D53">
        <f t="shared" ca="1" si="7"/>
        <v>0.21504040631654348</v>
      </c>
      <c r="E53">
        <f t="shared" ca="1" si="8"/>
        <v>103.89623174099457</v>
      </c>
      <c r="F53">
        <f t="shared" ca="1" si="10"/>
        <v>0.3746721982454656</v>
      </c>
    </row>
    <row r="54" spans="1:6" x14ac:dyDescent="0.15">
      <c r="A54">
        <f t="shared" si="5"/>
        <v>48</v>
      </c>
      <c r="B54">
        <f t="shared" ca="1" si="9"/>
        <v>517.2030719843516</v>
      </c>
      <c r="C54">
        <f t="shared" ca="1" si="6"/>
        <v>495.11315540217237</v>
      </c>
      <c r="D54">
        <f t="shared" ca="1" si="7"/>
        <v>0.22133486655162926</v>
      </c>
      <c r="E54">
        <f t="shared" ca="1" si="8"/>
        <v>115.09904005008873</v>
      </c>
      <c r="F54">
        <f t="shared" ca="1" si="10"/>
        <v>0.40676715645622497</v>
      </c>
    </row>
    <row r="55" spans="1:6" x14ac:dyDescent="0.15">
      <c r="A55">
        <f t="shared" si="5"/>
        <v>49</v>
      </c>
      <c r="B55">
        <f t="shared" ca="1" si="9"/>
        <v>546.48587275932766</v>
      </c>
      <c r="C55">
        <f t="shared" ca="1" si="6"/>
        <v>677.407423206972</v>
      </c>
      <c r="D55">
        <f t="shared" ca="1" si="7"/>
        <v>0.3</v>
      </c>
      <c r="E55">
        <f t="shared" ca="1" si="8"/>
        <v>157.38966872763842</v>
      </c>
      <c r="F55">
        <f t="shared" ca="1" si="10"/>
        <v>0.5078496318091037</v>
      </c>
    </row>
    <row r="56" spans="1:6" x14ac:dyDescent="0.15">
      <c r="A56">
        <f t="shared" si="5"/>
        <v>50</v>
      </c>
      <c r="B56">
        <f t="shared" ca="1" si="9"/>
        <v>478.56363482560181</v>
      </c>
      <c r="C56">
        <f t="shared" ca="1" si="6"/>
        <v>342.35918900054668</v>
      </c>
      <c r="D56">
        <f t="shared" ca="1" si="7"/>
        <v>0.10676939175041002</v>
      </c>
      <c r="E56">
        <f t="shared" ca="1" si="8"/>
        <v>48.28983853090007</v>
      </c>
      <c r="F56">
        <f t="shared" ca="1" si="10"/>
        <v>0.40151066803045676</v>
      </c>
    </row>
    <row r="57" spans="1:6" x14ac:dyDescent="0.15">
      <c r="A57">
        <f t="shared" si="5"/>
        <v>51</v>
      </c>
      <c r="B57">
        <f t="shared" ca="1" si="9"/>
        <v>580.65669467696443</v>
      </c>
      <c r="C57">
        <f t="shared" ca="1" si="6"/>
        <v>506.26341597581489</v>
      </c>
      <c r="D57">
        <f t="shared" ca="1" si="7"/>
        <v>0.22969756198186114</v>
      </c>
      <c r="E57">
        <f t="shared" ca="1" si="8"/>
        <v>138.36269168820724</v>
      </c>
      <c r="F57">
        <f t="shared" ca="1" si="10"/>
        <v>0.51487485177141123</v>
      </c>
    </row>
    <row r="58" spans="1:6" x14ac:dyDescent="0.15">
      <c r="A58">
        <f t="shared" si="5"/>
        <v>52</v>
      </c>
      <c r="B58">
        <f t="shared" ca="1" si="9"/>
        <v>673.49260173406356</v>
      </c>
      <c r="C58">
        <f t="shared" ca="1" si="6"/>
        <v>635.94137000085277</v>
      </c>
      <c r="D58">
        <f t="shared" ca="1" si="7"/>
        <v>0.3</v>
      </c>
      <c r="E58">
        <f t="shared" ca="1" si="8"/>
        <v>220.15478270889463</v>
      </c>
      <c r="F58">
        <f t="shared" ca="1" si="10"/>
        <v>0.64164918639345025</v>
      </c>
    </row>
    <row r="59" spans="1:6" x14ac:dyDescent="0.15">
      <c r="A59">
        <f t="shared" si="5"/>
        <v>53</v>
      </c>
      <c r="B59">
        <f t="shared" ca="1" si="9"/>
        <v>709.42846022170772</v>
      </c>
      <c r="C59">
        <f t="shared" ca="1" si="6"/>
        <v>816.10498412189168</v>
      </c>
      <c r="D59">
        <f t="shared" ca="1" si="7"/>
        <v>0.3</v>
      </c>
      <c r="E59">
        <f t="shared" ca="1" si="8"/>
        <v>230.23116095518793</v>
      </c>
      <c r="F59">
        <f t="shared" ca="1" si="10"/>
        <v>0.67449098484832926</v>
      </c>
    </row>
    <row r="60" spans="1:6" x14ac:dyDescent="0.15">
      <c r="A60">
        <f t="shared" si="5"/>
        <v>54</v>
      </c>
      <c r="B60">
        <f t="shared" ca="1" si="9"/>
        <v>689.10722631629221</v>
      </c>
      <c r="C60">
        <f t="shared" ca="1" si="6"/>
        <v>824.53245089908955</v>
      </c>
      <c r="D60">
        <f t="shared" ca="1" si="7"/>
        <v>0.3</v>
      </c>
      <c r="E60">
        <f t="shared" ca="1" si="8"/>
        <v>210.89899726543254</v>
      </c>
      <c r="F60">
        <f t="shared" ca="1" si="10"/>
        <v>0.60288312367770325</v>
      </c>
    </row>
    <row r="61" spans="1:6" x14ac:dyDescent="0.15">
      <c r="A61">
        <f t="shared" si="5"/>
        <v>55</v>
      </c>
      <c r="B61">
        <f t="shared" ca="1" si="9"/>
        <v>617.99928143400302</v>
      </c>
      <c r="C61">
        <f t="shared" ca="1" si="6"/>
        <v>769.51105557394749</v>
      </c>
      <c r="D61">
        <f t="shared" ca="1" si="7"/>
        <v>0.3</v>
      </c>
      <c r="E61">
        <f t="shared" ca="1" si="8"/>
        <v>179.77455661195526</v>
      </c>
      <c r="F61">
        <f t="shared" ca="1" si="10"/>
        <v>0.49554514599072208</v>
      </c>
    </row>
    <row r="62" spans="1:6" x14ac:dyDescent="0.15">
      <c r="A62">
        <f t="shared" si="5"/>
        <v>56</v>
      </c>
      <c r="B62">
        <f t="shared" ca="1" si="9"/>
        <v>571.53423760888415</v>
      </c>
      <c r="C62">
        <f t="shared" ca="1" si="6"/>
        <v>630.20887929236778</v>
      </c>
      <c r="D62">
        <f t="shared" ca="1" si="7"/>
        <v>0.3</v>
      </c>
      <c r="E62">
        <f t="shared" ca="1" si="8"/>
        <v>167.7928329837234</v>
      </c>
      <c r="F62">
        <f t="shared" ca="1" si="10"/>
        <v>0.48470490300764452</v>
      </c>
    </row>
    <row r="63" spans="1:6" x14ac:dyDescent="0.15">
      <c r="A63">
        <f t="shared" si="5"/>
        <v>57</v>
      </c>
      <c r="B63">
        <f t="shared" ca="1" si="9"/>
        <v>501.78940050405646</v>
      </c>
      <c r="C63">
        <f t="shared" ca="1" si="6"/>
        <v>592.17333054287815</v>
      </c>
      <c r="D63">
        <f t="shared" ca="1" si="7"/>
        <v>0.2941299979071586</v>
      </c>
      <c r="E63">
        <f t="shared" ca="1" si="8"/>
        <v>159.22093228101357</v>
      </c>
      <c r="F63">
        <f t="shared" ca="1" si="10"/>
        <v>0.41927662761637552</v>
      </c>
    </row>
    <row r="64" spans="1:6" x14ac:dyDescent="0.15">
      <c r="A64">
        <f t="shared" si="5"/>
        <v>58</v>
      </c>
      <c r="B64">
        <f t="shared" ca="1" si="9"/>
        <v>520.1176904913458</v>
      </c>
      <c r="C64">
        <f t="shared" ca="1" si="6"/>
        <v>501.77197146657414</v>
      </c>
      <c r="D64">
        <f t="shared" ca="1" si="7"/>
        <v>0.22632897859993062</v>
      </c>
      <c r="E64">
        <f t="shared" ca="1" si="8"/>
        <v>118.88899380401736</v>
      </c>
      <c r="F64">
        <f t="shared" ca="1" si="10"/>
        <v>0.58886780300262176</v>
      </c>
    </row>
    <row r="65" spans="1:6" x14ac:dyDescent="0.15">
      <c r="A65">
        <f t="shared" si="5"/>
        <v>59</v>
      </c>
      <c r="B65">
        <f t="shared" ca="1" si="9"/>
        <v>650.79242764036246</v>
      </c>
      <c r="C65">
        <f t="shared" ca="1" si="6"/>
        <v>805.11857407272089</v>
      </c>
      <c r="D65">
        <f t="shared" ca="1" si="7"/>
        <v>0.3</v>
      </c>
      <c r="E65">
        <f t="shared" ca="1" si="8"/>
        <v>177.93020896385914</v>
      </c>
      <c r="F65">
        <f t="shared" ca="1" si="10"/>
        <v>0.68427350749061988</v>
      </c>
    </row>
    <row r="66" spans="1:6" x14ac:dyDescent="0.15">
      <c r="A66">
        <f t="shared" si="5"/>
        <v>60</v>
      </c>
      <c r="B66">
        <f t="shared" ca="1" si="9"/>
        <v>682.56339688625394</v>
      </c>
      <c r="C66">
        <f t="shared" ca="1" si="6"/>
        <v>657.3036401591155</v>
      </c>
      <c r="D66">
        <f t="shared" ca="1" si="7"/>
        <v>0.3</v>
      </c>
      <c r="E66">
        <f t="shared" ca="1" si="8"/>
        <v>223.55102924403229</v>
      </c>
      <c r="F66">
        <f t="shared" ca="1" si="10"/>
        <v>0.60348246767469171</v>
      </c>
    </row>
    <row r="67" spans="1:6" x14ac:dyDescent="0.15">
      <c r="A67">
        <f t="shared" si="5"/>
        <v>61</v>
      </c>
      <c r="B67">
        <f t="shared" ca="1" si="9"/>
        <v>645.33133543578549</v>
      </c>
      <c r="C67">
        <f t="shared" ca="1" si="6"/>
        <v>817.98293606294317</v>
      </c>
      <c r="D67">
        <f t="shared" ca="1" si="7"/>
        <v>0.3</v>
      </c>
      <c r="E67">
        <f t="shared" ca="1" si="8"/>
        <v>201.05012118745219</v>
      </c>
      <c r="F67">
        <f t="shared" ca="1" si="10"/>
        <v>0.57019291261727212</v>
      </c>
    </row>
    <row r="68" spans="1:6" x14ac:dyDescent="0.15">
      <c r="A68">
        <f t="shared" si="5"/>
        <v>62</v>
      </c>
      <c r="B68">
        <f t="shared" ca="1" si="9"/>
        <v>550.66261333841578</v>
      </c>
      <c r="C68">
        <f t="shared" ca="1" si="6"/>
        <v>390.3671461379713</v>
      </c>
      <c r="D68">
        <f t="shared" ca="1" si="7"/>
        <v>0.14277535960347848</v>
      </c>
      <c r="E68">
        <f t="shared" ca="1" si="8"/>
        <v>81.636191300918995</v>
      </c>
      <c r="F68">
        <f t="shared" ca="1" si="10"/>
        <v>0.43680518437913085</v>
      </c>
    </row>
    <row r="69" spans="1:6" x14ac:dyDescent="0.15">
      <c r="A69">
        <f t="shared" si="5"/>
        <v>63</v>
      </c>
      <c r="B69">
        <f t="shared" ca="1" si="9"/>
        <v>555.82186764967923</v>
      </c>
      <c r="C69">
        <f t="shared" ca="1" si="6"/>
        <v>554.76149210314156</v>
      </c>
      <c r="D69">
        <f t="shared" ca="1" si="7"/>
        <v>0.2660711190773562</v>
      </c>
      <c r="E69">
        <f t="shared" ca="1" si="8"/>
        <v>134.94739130920613</v>
      </c>
      <c r="F69">
        <f t="shared" ca="1" si="10"/>
        <v>0.404301968184684</v>
      </c>
    </row>
    <row r="70" spans="1:6" x14ac:dyDescent="0.15">
      <c r="A70">
        <f t="shared" si="5"/>
        <v>64</v>
      </c>
      <c r="B70">
        <f t="shared" ca="1" si="9"/>
        <v>478.35660882457279</v>
      </c>
      <c r="C70">
        <f t="shared" ref="C70:C75" ca="1" si="11">B70*(1-E$3+2*RAND()*E$3)</f>
        <v>572.83533881998494</v>
      </c>
      <c r="D70">
        <f t="shared" ref="D70:D75" ca="1" si="12">IF(C70&lt;H$2,0,IF(C70&lt;J$2,(J$3*(C70-H$2)/(J$2-H$2)),J$3))</f>
        <v>0.27962650411498868</v>
      </c>
      <c r="E70">
        <f t="shared" ref="E70:E75" ca="1" si="13">B70*D70*(1-F$3+2*RAND()*F$3)</f>
        <v>145.31613648529799</v>
      </c>
      <c r="F70">
        <f t="shared" ca="1" si="10"/>
        <v>0.33845910281139258</v>
      </c>
    </row>
    <row r="71" spans="1:6" x14ac:dyDescent="0.15">
      <c r="A71">
        <f t="shared" si="5"/>
        <v>65</v>
      </c>
      <c r="B71">
        <f t="shared" ca="1" si="9"/>
        <v>470.94181168475222</v>
      </c>
      <c r="C71">
        <f t="shared" ca="1" si="11"/>
        <v>595.29517100689452</v>
      </c>
      <c r="D71">
        <f t="shared" ca="1" si="12"/>
        <v>0.29647137825517089</v>
      </c>
      <c r="E71">
        <f t="shared" ca="1" si="13"/>
        <v>140.59192188408036</v>
      </c>
      <c r="F71">
        <f t="shared" ca="1" si="10"/>
        <v>0.51299075933190263</v>
      </c>
    </row>
    <row r="72" spans="1:6" x14ac:dyDescent="0.15">
      <c r="A72">
        <f>A71+1</f>
        <v>66</v>
      </c>
      <c r="B72">
        <f t="shared" ca="1" si="9"/>
        <v>472.07024936490933</v>
      </c>
      <c r="C72">
        <f t="shared" ca="1" si="11"/>
        <v>491.74347092850519</v>
      </c>
      <c r="D72">
        <f t="shared" ca="1" si="12"/>
        <v>0.2188076031963789</v>
      </c>
      <c r="E72">
        <f t="shared" ca="1" si="13"/>
        <v>100.08648830752797</v>
      </c>
      <c r="F72">
        <f t="shared" ca="1" si="10"/>
        <v>0.5221503879192495</v>
      </c>
    </row>
    <row r="73" spans="1:6" x14ac:dyDescent="0.15">
      <c r="A73">
        <f>A72+1</f>
        <v>67</v>
      </c>
      <c r="B73">
        <f t="shared" ca="1" si="9"/>
        <v>467.24087653763178</v>
      </c>
      <c r="C73">
        <f t="shared" ca="1" si="11"/>
        <v>474.32191201947842</v>
      </c>
      <c r="D73">
        <f t="shared" ca="1" si="12"/>
        <v>0.20574143401460879</v>
      </c>
      <c r="E73">
        <f t="shared" ca="1" si="13"/>
        <v>93.219518693432377</v>
      </c>
      <c r="F73">
        <f t="shared" ca="1" si="10"/>
        <v>0.41398660055579578</v>
      </c>
    </row>
    <row r="74" spans="1:6" x14ac:dyDescent="0.15">
      <c r="A74">
        <f>A73+1</f>
        <v>68</v>
      </c>
      <c r="B74">
        <f t="shared" ca="1" si="9"/>
        <v>487.1510461150865</v>
      </c>
      <c r="C74">
        <f t="shared" ca="1" si="11"/>
        <v>515.70943605350158</v>
      </c>
      <c r="D74">
        <f t="shared" ca="1" si="12"/>
        <v>0.23678207704012619</v>
      </c>
      <c r="E74">
        <f t="shared" ca="1" si="13"/>
        <v>124.72352966017215</v>
      </c>
      <c r="F74">
        <f t="shared" ca="1" si="10"/>
        <v>0.45127200789067301</v>
      </c>
    </row>
    <row r="75" spans="1:6" x14ac:dyDescent="0.15">
      <c r="A75">
        <f>A74+1</f>
        <v>69</v>
      </c>
      <c r="B75">
        <f t="shared" ca="1" si="9"/>
        <v>456.04520153744107</v>
      </c>
      <c r="C75">
        <f t="shared" ca="1" si="11"/>
        <v>394.33575987406243</v>
      </c>
      <c r="D75">
        <f t="shared" ca="1" si="12"/>
        <v>0.14575181990554684</v>
      </c>
      <c r="E75">
        <f t="shared" ca="1" si="13"/>
        <v>66.94420401918606</v>
      </c>
      <c r="F75">
        <f t="shared" ca="1" si="10"/>
        <v>0.41098118931375827</v>
      </c>
    </row>
    <row r="76" spans="1:6" x14ac:dyDescent="0.15">
      <c r="A76">
        <f t="shared" ref="A76:A85" si="14">A75+1</f>
        <v>70</v>
      </c>
      <c r="B76">
        <f t="shared" ref="B76:B85" ca="1" si="15">(B75-E75)*EXP(F76-(B75-E75)*H$5)</f>
        <v>473.88392867434197</v>
      </c>
      <c r="C76">
        <f t="shared" ref="C76:C85" ca="1" si="16">B76*(1-E$3+2*RAND()*E$3)</f>
        <v>416.59607721050997</v>
      </c>
      <c r="D76">
        <f t="shared" ref="D76:D85" ca="1" si="17">IF(C76&lt;H$2,0,IF(C76&lt;J$2,(J$3*(C76-H$2)/(J$2-H$2)),J$3))</f>
        <v>0.1624470579078825</v>
      </c>
      <c r="E76">
        <f t="shared" ref="E76:E85" ca="1" si="18">B76*D76*(1-F$3+2*RAND()*F$3)</f>
        <v>76.393030901795953</v>
      </c>
      <c r="F76">
        <f t="shared" ref="F76:F85" ca="1" si="19">D$3*F75+(1-D$3)*(A$3*(1-C$3+2*RAND()*C$3))</f>
        <v>0.39167397061019532</v>
      </c>
    </row>
    <row r="77" spans="1:6" x14ac:dyDescent="0.15">
      <c r="A77">
        <f t="shared" si="14"/>
        <v>71</v>
      </c>
      <c r="B77">
        <f t="shared" ca="1" si="15"/>
        <v>491.12674137096633</v>
      </c>
      <c r="C77">
        <f t="shared" ca="1" si="16"/>
        <v>410.08366882981147</v>
      </c>
      <c r="D77">
        <f t="shared" ca="1" si="17"/>
        <v>0.15756275162235858</v>
      </c>
      <c r="E77">
        <f t="shared" ca="1" si="18"/>
        <v>81.24574093109365</v>
      </c>
      <c r="F77">
        <f t="shared" ca="1" si="19"/>
        <v>0.41027563728953409</v>
      </c>
    </row>
    <row r="78" spans="1:6" x14ac:dyDescent="0.15">
      <c r="A78">
        <f t="shared" si="14"/>
        <v>72</v>
      </c>
      <c r="B78">
        <f t="shared" ca="1" si="15"/>
        <v>584.29331874329125</v>
      </c>
      <c r="C78">
        <f t="shared" ca="1" si="16"/>
        <v>601.4009013436463</v>
      </c>
      <c r="D78">
        <f t="shared" ca="1" si="17"/>
        <v>0.3</v>
      </c>
      <c r="E78">
        <f t="shared" ca="1" si="18"/>
        <v>160.30631392701969</v>
      </c>
      <c r="F78">
        <f t="shared" ca="1" si="19"/>
        <v>0.55947674034067207</v>
      </c>
    </row>
    <row r="79" spans="1:6" x14ac:dyDescent="0.15">
      <c r="A79">
        <f t="shared" si="14"/>
        <v>73</v>
      </c>
      <c r="B79">
        <f t="shared" ca="1" si="15"/>
        <v>555.05875578818279</v>
      </c>
      <c r="C79">
        <f t="shared" ca="1" si="16"/>
        <v>671.16341513523901</v>
      </c>
      <c r="D79">
        <f t="shared" ca="1" si="17"/>
        <v>0.3</v>
      </c>
      <c r="E79">
        <f t="shared" ca="1" si="18"/>
        <v>167.39246483792849</v>
      </c>
      <c r="F79">
        <f t="shared" ca="1" si="19"/>
        <v>0.48136467109210501</v>
      </c>
    </row>
    <row r="80" spans="1:6" x14ac:dyDescent="0.15">
      <c r="A80">
        <f t="shared" si="14"/>
        <v>74</v>
      </c>
      <c r="B80">
        <f t="shared" ca="1" si="15"/>
        <v>455.30835587171646</v>
      </c>
      <c r="C80">
        <f t="shared" ca="1" si="16"/>
        <v>334.36500202467766</v>
      </c>
      <c r="D80">
        <f t="shared" ca="1" si="17"/>
        <v>0.10077375151850826</v>
      </c>
      <c r="E80">
        <f t="shared" ca="1" si="18"/>
        <v>43.087088713874955</v>
      </c>
      <c r="F80">
        <f t="shared" ca="1" si="19"/>
        <v>0.3546631454239717</v>
      </c>
    </row>
    <row r="81" spans="1:6" x14ac:dyDescent="0.15">
      <c r="A81">
        <f t="shared" si="14"/>
        <v>75</v>
      </c>
      <c r="B81">
        <f t="shared" ca="1" si="15"/>
        <v>493.35733586025168</v>
      </c>
      <c r="C81">
        <f t="shared" ca="1" si="16"/>
        <v>518.52046392396619</v>
      </c>
      <c r="D81">
        <f t="shared" ca="1" si="17"/>
        <v>0.23889034794297462</v>
      </c>
      <c r="E81">
        <f t="shared" ca="1" si="18"/>
        <v>116.21452241019769</v>
      </c>
      <c r="F81">
        <f t="shared" ca="1" si="19"/>
        <v>0.38578410286138842</v>
      </c>
    </row>
    <row r="82" spans="1:6" x14ac:dyDescent="0.15">
      <c r="A82">
        <f t="shared" si="14"/>
        <v>76</v>
      </c>
      <c r="B82">
        <f t="shared" ca="1" si="15"/>
        <v>471.67293109560626</v>
      </c>
      <c r="C82">
        <f t="shared" ca="1" si="16"/>
        <v>466.27648848881785</v>
      </c>
      <c r="D82">
        <f t="shared" ca="1" si="17"/>
        <v>0.1997073663666134</v>
      </c>
      <c r="E82">
        <f t="shared" ca="1" si="18"/>
        <v>94.202577838589946</v>
      </c>
      <c r="F82">
        <f t="shared" ca="1" si="19"/>
        <v>0.41223327828792855</v>
      </c>
    </row>
    <row r="83" spans="1:6" x14ac:dyDescent="0.15">
      <c r="A83">
        <f t="shared" si="14"/>
        <v>77</v>
      </c>
      <c r="B83">
        <f t="shared" ca="1" si="15"/>
        <v>425.74206087585736</v>
      </c>
      <c r="C83">
        <f t="shared" ca="1" si="16"/>
        <v>492.11093638132655</v>
      </c>
      <c r="D83">
        <f t="shared" ca="1" si="17"/>
        <v>0.2190832022859949</v>
      </c>
      <c r="E83">
        <f t="shared" ca="1" si="18"/>
        <v>91.746107477174021</v>
      </c>
      <c r="F83">
        <f t="shared" ca="1" si="19"/>
        <v>0.30907681742590021</v>
      </c>
    </row>
    <row r="84" spans="1:6" x14ac:dyDescent="0.15">
      <c r="A84">
        <f t="shared" si="14"/>
        <v>78</v>
      </c>
      <c r="B84">
        <f t="shared" ca="1" si="15"/>
        <v>379.5542932582772</v>
      </c>
      <c r="C84">
        <f t="shared" ca="1" si="16"/>
        <v>446.47846112203365</v>
      </c>
      <c r="D84">
        <f t="shared" ca="1" si="17"/>
        <v>0.18485884584152523</v>
      </c>
      <c r="E84">
        <f t="shared" ca="1" si="18"/>
        <v>66.251333491899601</v>
      </c>
      <c r="F84">
        <f t="shared" ca="1" si="19"/>
        <v>0.29486675121087108</v>
      </c>
    </row>
    <row r="85" spans="1:6" x14ac:dyDescent="0.15">
      <c r="A85">
        <f t="shared" si="14"/>
        <v>79</v>
      </c>
      <c r="B85">
        <f t="shared" ca="1" si="15"/>
        <v>405.63103415544026</v>
      </c>
      <c r="C85">
        <f t="shared" ca="1" si="16"/>
        <v>327.07654705846085</v>
      </c>
      <c r="D85">
        <f t="shared" ca="1" si="17"/>
        <v>9.5307410293845637E-2</v>
      </c>
      <c r="E85">
        <f t="shared" ca="1" si="18"/>
        <v>36.618491490426081</v>
      </c>
      <c r="F85">
        <f t="shared" ca="1" si="19"/>
        <v>0.41492479844160512</v>
      </c>
    </row>
  </sheetData>
  <phoneticPr fontId="5"/>
  <conditionalFormatting sqref="M2">
    <cfRule type="cellIs" dxfId="11" priority="1" stopIfTrue="1" operator="lessThan">
      <formula>$M$3</formula>
    </cfRule>
  </conditionalFormatting>
  <conditionalFormatting sqref="N2">
    <cfRule type="cellIs" dxfId="10" priority="2" stopIfTrue="1" operator="lessThan">
      <formula>N$3</formula>
    </cfRule>
  </conditionalFormatting>
  <conditionalFormatting sqref="O2:P2">
    <cfRule type="cellIs" dxfId="9" priority="3" stopIfTrue="1" operator="greaterThanOrEqual">
      <formula>0</formula>
    </cfRule>
  </conditionalFormatting>
  <pageMargins left="0.75" right="0.75" top="1" bottom="1" header="0.51200000000000001" footer="0.51200000000000001"/>
  <pageSetup paperSize="9" orientation="portrait" horizontalDpi="4294967293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6"/>
  <sheetViews>
    <sheetView workbookViewId="0">
      <selection activeCell="H8" sqref="H8"/>
    </sheetView>
  </sheetViews>
  <sheetFormatPr defaultRowHeight="13.5" x14ac:dyDescent="0.15"/>
  <sheetData>
    <row r="1" spans="1:16" ht="18.75" x14ac:dyDescent="0.15">
      <c r="A1" s="13" t="s">
        <v>10</v>
      </c>
      <c r="B1" s="14"/>
      <c r="C1" s="15"/>
      <c r="D1" s="16"/>
      <c r="E1" s="16"/>
      <c r="F1" s="16"/>
      <c r="G1" s="16"/>
      <c r="H1" s="16"/>
      <c r="I1" s="16"/>
      <c r="J1" s="17" t="s">
        <v>11</v>
      </c>
      <c r="K1" s="18"/>
      <c r="L1" s="18"/>
      <c r="M1" s="18"/>
      <c r="N1" s="16"/>
      <c r="O1" s="18"/>
      <c r="P1" s="18"/>
    </row>
    <row r="2" spans="1:16" ht="18.75" x14ac:dyDescent="0.15">
      <c r="A2" s="19" t="s">
        <v>12</v>
      </c>
      <c r="B2" s="14"/>
      <c r="C2" s="16">
        <f ca="1">CORREL(C7:C206,D7:D206)</f>
        <v>-0.33326274505613662</v>
      </c>
      <c r="D2" s="16"/>
      <c r="E2" s="16"/>
      <c r="F2" s="16" t="s">
        <v>13</v>
      </c>
      <c r="G2" s="16"/>
      <c r="H2" s="16">
        <v>-0.44513430677208077</v>
      </c>
      <c r="I2" s="20"/>
      <c r="J2" s="21" t="s">
        <v>14</v>
      </c>
      <c r="K2" s="22"/>
      <c r="L2" s="16"/>
      <c r="M2" s="22"/>
      <c r="N2" s="16"/>
      <c r="O2" s="22"/>
      <c r="P2" s="22"/>
    </row>
    <row r="3" spans="1:16" ht="18.75" x14ac:dyDescent="0.15">
      <c r="A3" s="16" t="s">
        <v>15</v>
      </c>
      <c r="B3" s="14" t="s">
        <v>16</v>
      </c>
      <c r="C3" s="23">
        <v>0.2</v>
      </c>
      <c r="D3" s="16"/>
      <c r="E3" s="24" t="s">
        <v>17</v>
      </c>
      <c r="F3" s="16">
        <f ca="1">CORREL(C7:C206,D7:D206)</f>
        <v>-0.33326274505613662</v>
      </c>
      <c r="G3" s="14" t="s">
        <v>16</v>
      </c>
      <c r="H3" s="16">
        <v>0.2</v>
      </c>
      <c r="I3" s="16"/>
      <c r="J3" s="21" t="s">
        <v>18</v>
      </c>
      <c r="K3" s="22"/>
      <c r="L3" s="22"/>
      <c r="M3" s="22"/>
      <c r="N3" s="16"/>
      <c r="O3" s="22"/>
      <c r="P3" s="22"/>
    </row>
    <row r="4" spans="1:16" ht="18.75" x14ac:dyDescent="0.15">
      <c r="A4" s="16"/>
      <c r="B4" s="16" t="s">
        <v>19</v>
      </c>
      <c r="C4" s="16">
        <v>0.5</v>
      </c>
      <c r="D4" s="16"/>
      <c r="E4" s="24" t="s">
        <v>20</v>
      </c>
      <c r="F4" s="16">
        <f>CORREL(H7:H206,J7:J206)</f>
        <v>-0.43948736979010222</v>
      </c>
      <c r="G4" s="16" t="s">
        <v>19</v>
      </c>
      <c r="H4" s="16">
        <v>0.5</v>
      </c>
      <c r="I4" s="16"/>
      <c r="J4" s="21" t="s">
        <v>21</v>
      </c>
      <c r="K4" s="22"/>
      <c r="L4" s="22"/>
      <c r="M4" s="22"/>
      <c r="N4" s="16"/>
      <c r="O4" s="22"/>
      <c r="P4" s="22"/>
    </row>
    <row r="5" spans="1:16" ht="18.75" x14ac:dyDescent="0.15">
      <c r="A5" s="16"/>
      <c r="B5" s="16" t="s">
        <v>22</v>
      </c>
      <c r="C5" s="23">
        <v>0.2</v>
      </c>
      <c r="D5" s="16"/>
      <c r="E5" s="24" t="s">
        <v>23</v>
      </c>
      <c r="F5" s="25">
        <f ca="1">CORREL(L7:L206,K7:K206)</f>
        <v>-0.12346414037739989</v>
      </c>
      <c r="G5" s="16" t="s">
        <v>24</v>
      </c>
      <c r="H5" s="16">
        <v>0.2</v>
      </c>
      <c r="I5" s="16"/>
      <c r="J5" s="16" t="s">
        <v>25</v>
      </c>
      <c r="K5" s="16"/>
      <c r="L5" s="16"/>
      <c r="M5" s="16"/>
      <c r="N5" s="16"/>
      <c r="O5" s="16"/>
      <c r="P5" s="16"/>
    </row>
    <row r="6" spans="1:16" x14ac:dyDescent="0.15">
      <c r="A6" s="16" t="s">
        <v>26</v>
      </c>
      <c r="B6" s="22" t="s">
        <v>27</v>
      </c>
      <c r="C6" s="22" t="s">
        <v>28</v>
      </c>
      <c r="D6" s="16" t="s">
        <v>29</v>
      </c>
      <c r="E6" s="16"/>
      <c r="F6" s="16" t="s">
        <v>30</v>
      </c>
      <c r="G6" s="26" t="s">
        <v>27</v>
      </c>
      <c r="H6" s="26" t="s">
        <v>31</v>
      </c>
      <c r="I6" s="16"/>
      <c r="J6" s="16" t="s">
        <v>29</v>
      </c>
      <c r="K6" s="16" t="s">
        <v>32</v>
      </c>
      <c r="L6" s="16" t="s">
        <v>33</v>
      </c>
      <c r="M6" s="16"/>
      <c r="N6" s="16"/>
      <c r="O6" s="16"/>
      <c r="P6" s="16"/>
    </row>
    <row r="7" spans="1:16" x14ac:dyDescent="0.15">
      <c r="A7" s="16">
        <v>0</v>
      </c>
      <c r="B7" s="22">
        <f t="shared" ref="B7:B70" ca="1" si="0">(NORMINV(RAND(),C$3,C$4))</f>
        <v>0.219735119093182</v>
      </c>
      <c r="C7" s="22">
        <f>LN(100)</f>
        <v>4.6051701859880918</v>
      </c>
      <c r="D7" s="16">
        <f t="shared" ref="D7:D70" ca="1" si="1">C8-C7</f>
        <v>-0.70129891810443645</v>
      </c>
      <c r="E7" s="16"/>
      <c r="F7" s="16">
        <f t="shared" ref="F7:F70" ca="1" si="2">RAND()</f>
        <v>0.95362524997749554</v>
      </c>
      <c r="G7" s="26">
        <v>0.14029870350161566</v>
      </c>
      <c r="H7" s="26">
        <v>4.6051701859880918</v>
      </c>
      <c r="I7" s="16">
        <f t="shared" ref="I7:I70" ca="1" si="3">COUNTIF(F$7:F$206,"&gt;"&amp;F7)</f>
        <v>12</v>
      </c>
      <c r="J7" s="16">
        <f t="shared" ref="J7:J70" si="4">H8-H7</f>
        <v>-0.78073533369600279</v>
      </c>
      <c r="K7" s="16">
        <f t="shared" ref="K7:K70" ca="1" si="5">VLOOKUP(A7,I$7:J$206,2,FALSE)</f>
        <v>0.40153996427214933</v>
      </c>
      <c r="L7" s="16">
        <f>C7</f>
        <v>4.6051701859880918</v>
      </c>
      <c r="M7" s="16"/>
      <c r="N7" s="16"/>
      <c r="O7" s="16"/>
      <c r="P7" s="16"/>
    </row>
    <row r="8" spans="1:16" x14ac:dyDescent="0.15">
      <c r="A8" s="16">
        <f t="shared" ref="A8:A71" si="6">A7+1</f>
        <v>1</v>
      </c>
      <c r="B8" s="22">
        <f t="shared" ca="1" si="0"/>
        <v>-0.68486703659376369</v>
      </c>
      <c r="C8" s="22">
        <f t="shared" ref="C8:C71" ca="1" si="7">C7+(B7-C$5*C7)</f>
        <v>3.9038712678836553</v>
      </c>
      <c r="D8" s="16">
        <f t="shared" ca="1" si="1"/>
        <v>-1.4656412901704949</v>
      </c>
      <c r="E8" s="16"/>
      <c r="F8" s="16">
        <f t="shared" ca="1" si="2"/>
        <v>0.94336807725068084</v>
      </c>
      <c r="G8" s="26">
        <v>-5.0302194406334821E-2</v>
      </c>
      <c r="H8" s="26">
        <v>3.824434852292089</v>
      </c>
      <c r="I8" s="16">
        <f t="shared" ca="1" si="3"/>
        <v>14</v>
      </c>
      <c r="J8" s="16">
        <f t="shared" si="4"/>
        <v>-0.81518916486475268</v>
      </c>
      <c r="K8" s="16">
        <f t="shared" ca="1" si="5"/>
        <v>0.15459513412257109</v>
      </c>
      <c r="L8" s="16">
        <f t="shared" ref="L8:L71" ca="1" si="8">L7+K7</f>
        <v>5.0067101502602416</v>
      </c>
      <c r="M8" s="16"/>
      <c r="N8" s="16"/>
      <c r="O8" s="16"/>
      <c r="P8" s="16"/>
    </row>
    <row r="9" spans="1:16" x14ac:dyDescent="0.15">
      <c r="A9" s="16">
        <f t="shared" si="6"/>
        <v>2</v>
      </c>
      <c r="B9" s="22">
        <f t="shared" ca="1" si="0"/>
        <v>-0.21786889645449908</v>
      </c>
      <c r="C9" s="22">
        <f t="shared" ca="1" si="7"/>
        <v>2.4382299777131604</v>
      </c>
      <c r="D9" s="16">
        <f t="shared" ca="1" si="1"/>
        <v>-0.70551489199713124</v>
      </c>
      <c r="E9" s="16"/>
      <c r="F9" s="16">
        <f t="shared" ca="1" si="2"/>
        <v>0.76019638386191246</v>
      </c>
      <c r="G9" s="26">
        <v>0.13432127522656057</v>
      </c>
      <c r="H9" s="26">
        <v>3.0092456874273363</v>
      </c>
      <c r="I9" s="16">
        <f t="shared" ca="1" si="3"/>
        <v>57</v>
      </c>
      <c r="J9" s="16">
        <f t="shared" si="4"/>
        <v>-0.46752786225890652</v>
      </c>
      <c r="K9" s="16">
        <f t="shared" ca="1" si="5"/>
        <v>-0.28093150160340391</v>
      </c>
      <c r="L9" s="16">
        <f t="shared" ca="1" si="8"/>
        <v>5.1613052843828129</v>
      </c>
      <c r="M9" s="16"/>
      <c r="N9" s="16"/>
      <c r="O9" s="16"/>
      <c r="P9" s="16"/>
    </row>
    <row r="10" spans="1:16" x14ac:dyDescent="0.15">
      <c r="A10" s="16">
        <f t="shared" si="6"/>
        <v>3</v>
      </c>
      <c r="B10" s="22">
        <f t="shared" ca="1" si="0"/>
        <v>0.41027916268272896</v>
      </c>
      <c r="C10" s="22">
        <f t="shared" ca="1" si="7"/>
        <v>1.7327150857160292</v>
      </c>
      <c r="D10" s="16">
        <f t="shared" ca="1" si="1"/>
        <v>6.3736145539523115E-2</v>
      </c>
      <c r="E10" s="16"/>
      <c r="F10" s="16">
        <f t="shared" ca="1" si="2"/>
        <v>0.61073213486488975</v>
      </c>
      <c r="G10" s="26">
        <v>-0.24499844616579419</v>
      </c>
      <c r="H10" s="26">
        <v>2.5417178251684298</v>
      </c>
      <c r="I10" s="16">
        <f t="shared" ca="1" si="3"/>
        <v>82</v>
      </c>
      <c r="J10" s="16">
        <f t="shared" si="4"/>
        <v>-0.75334201119948019</v>
      </c>
      <c r="K10" s="16">
        <f t="shared" ca="1" si="5"/>
        <v>0.50895398228058064</v>
      </c>
      <c r="L10" s="16">
        <f t="shared" ca="1" si="8"/>
        <v>4.8803737827794089</v>
      </c>
      <c r="M10" s="16"/>
      <c r="N10" s="16"/>
      <c r="O10" s="16"/>
      <c r="P10" s="16"/>
    </row>
    <row r="11" spans="1:16" x14ac:dyDescent="0.15">
      <c r="A11" s="16">
        <f t="shared" si="6"/>
        <v>4</v>
      </c>
      <c r="B11" s="22">
        <f t="shared" ca="1" si="0"/>
        <v>-0.73869157855427781</v>
      </c>
      <c r="C11" s="22">
        <f t="shared" ca="1" si="7"/>
        <v>1.7964512312555523</v>
      </c>
      <c r="D11" s="16">
        <f t="shared" ca="1" si="1"/>
        <v>-1.0979818248053883</v>
      </c>
      <c r="E11" s="16"/>
      <c r="F11" s="16">
        <f t="shared" ca="1" si="2"/>
        <v>0.96881293264570956</v>
      </c>
      <c r="G11" s="26">
        <v>-0.32479357556619232</v>
      </c>
      <c r="H11" s="26">
        <v>1.7883758139689496</v>
      </c>
      <c r="I11" s="16">
        <f t="shared" ca="1" si="3"/>
        <v>7</v>
      </c>
      <c r="J11" s="16">
        <f t="shared" si="4"/>
        <v>-0.68246873835998234</v>
      </c>
      <c r="K11" s="16">
        <f t="shared" ca="1" si="5"/>
        <v>0.23896449251337692</v>
      </c>
      <c r="L11" s="16">
        <f t="shared" ca="1" si="8"/>
        <v>5.3893277650599893</v>
      </c>
      <c r="M11" s="16"/>
      <c r="N11" s="16"/>
      <c r="O11" s="16"/>
      <c r="P11" s="16"/>
    </row>
    <row r="12" spans="1:16" x14ac:dyDescent="0.15">
      <c r="A12" s="16">
        <f t="shared" si="6"/>
        <v>5</v>
      </c>
      <c r="B12" s="22">
        <f t="shared" ca="1" si="0"/>
        <v>-1.8366736451473908E-2</v>
      </c>
      <c r="C12" s="22">
        <f t="shared" ca="1" si="7"/>
        <v>0.69846940645016398</v>
      </c>
      <c r="D12" s="16">
        <f t="shared" ca="1" si="1"/>
        <v>-0.1580606177415067</v>
      </c>
      <c r="E12" s="16"/>
      <c r="F12" s="16">
        <f t="shared" ca="1" si="2"/>
        <v>0.55968748392739631</v>
      </c>
      <c r="G12" s="26">
        <v>0.89107740268290114</v>
      </c>
      <c r="H12" s="26">
        <v>1.1059070756089673</v>
      </c>
      <c r="I12" s="16">
        <f t="shared" ca="1" si="3"/>
        <v>93</v>
      </c>
      <c r="J12" s="16">
        <f t="shared" si="4"/>
        <v>0.66989598756110769</v>
      </c>
      <c r="K12" s="16">
        <f t="shared" ca="1" si="5"/>
        <v>-0.49307910350544981</v>
      </c>
      <c r="L12" s="16">
        <f t="shared" ca="1" si="8"/>
        <v>5.6282922575733663</v>
      </c>
      <c r="M12" s="16"/>
      <c r="N12" s="16"/>
      <c r="O12" s="16"/>
      <c r="P12" s="16"/>
    </row>
    <row r="13" spans="1:16" x14ac:dyDescent="0.15">
      <c r="A13" s="16">
        <f t="shared" si="6"/>
        <v>6</v>
      </c>
      <c r="B13" s="22">
        <f t="shared" ca="1" si="0"/>
        <v>-0.63555531210323002</v>
      </c>
      <c r="C13" s="22">
        <f t="shared" ca="1" si="7"/>
        <v>0.54040878870865727</v>
      </c>
      <c r="D13" s="16">
        <f t="shared" ca="1" si="1"/>
        <v>-0.74363706984496147</v>
      </c>
      <c r="E13" s="16"/>
      <c r="F13" s="16">
        <f t="shared" ca="1" si="2"/>
        <v>0.89405861066777359</v>
      </c>
      <c r="G13" s="26">
        <v>8.2529051705962767E-2</v>
      </c>
      <c r="H13" s="26">
        <v>1.775803063170075</v>
      </c>
      <c r="I13" s="16">
        <f t="shared" ca="1" si="3"/>
        <v>22</v>
      </c>
      <c r="J13" s="16">
        <f t="shared" si="4"/>
        <v>-0.2726315609280523</v>
      </c>
      <c r="K13" s="16">
        <f t="shared" ca="1" si="5"/>
        <v>-0.82711052563912912</v>
      </c>
      <c r="L13" s="16">
        <f t="shared" ca="1" si="8"/>
        <v>5.135213154067916</v>
      </c>
      <c r="M13" s="16"/>
      <c r="N13" s="16"/>
      <c r="O13" s="16"/>
      <c r="P13" s="16"/>
    </row>
    <row r="14" spans="1:16" x14ac:dyDescent="0.15">
      <c r="A14" s="16">
        <f t="shared" si="6"/>
        <v>7</v>
      </c>
      <c r="B14" s="22">
        <f t="shared" ca="1" si="0"/>
        <v>-0.8132101381735608</v>
      </c>
      <c r="C14" s="22">
        <f t="shared" ca="1" si="7"/>
        <v>-0.2032282811363042</v>
      </c>
      <c r="D14" s="16">
        <f t="shared" ca="1" si="1"/>
        <v>-0.77256448194630001</v>
      </c>
      <c r="E14" s="16"/>
      <c r="F14" s="16">
        <f t="shared" ca="1" si="2"/>
        <v>0.19794809047839934</v>
      </c>
      <c r="G14" s="26">
        <v>-0.35362393806970843</v>
      </c>
      <c r="H14" s="26">
        <v>1.5031715022420227</v>
      </c>
      <c r="I14" s="16">
        <f t="shared" ca="1" si="3"/>
        <v>165</v>
      </c>
      <c r="J14" s="16">
        <f t="shared" si="4"/>
        <v>-0.65425823851811304</v>
      </c>
      <c r="K14" s="16">
        <f t="shared" ca="1" si="5"/>
        <v>-0.68246873835998234</v>
      </c>
      <c r="L14" s="16">
        <f t="shared" ca="1" si="8"/>
        <v>4.3081026284287871</v>
      </c>
      <c r="M14" s="16"/>
      <c r="N14" s="16"/>
      <c r="O14" s="16"/>
      <c r="P14" s="16"/>
    </row>
    <row r="15" spans="1:16" x14ac:dyDescent="0.15">
      <c r="A15" s="16">
        <f t="shared" si="6"/>
        <v>8</v>
      </c>
      <c r="B15" s="22">
        <f t="shared" ca="1" si="0"/>
        <v>0.41474245021045497</v>
      </c>
      <c r="C15" s="22">
        <f t="shared" ca="1" si="7"/>
        <v>-0.97579276308260421</v>
      </c>
      <c r="D15" s="16">
        <f t="shared" ca="1" si="1"/>
        <v>0.60990100282697579</v>
      </c>
      <c r="E15" s="16"/>
      <c r="F15" s="16">
        <f t="shared" ca="1" si="2"/>
        <v>0.54602093236926397</v>
      </c>
      <c r="G15" s="26">
        <v>0.7596102556867903</v>
      </c>
      <c r="H15" s="26">
        <v>0.84891326372390963</v>
      </c>
      <c r="I15" s="16">
        <f t="shared" ca="1" si="3"/>
        <v>95</v>
      </c>
      <c r="J15" s="16">
        <f t="shared" si="4"/>
        <v>0.58982760294200842</v>
      </c>
      <c r="K15" s="16">
        <f t="shared" ca="1" si="5"/>
        <v>4.3013813030625681E-3</v>
      </c>
      <c r="L15" s="16">
        <f t="shared" ca="1" si="8"/>
        <v>3.625633890068805</v>
      </c>
      <c r="M15" s="16"/>
      <c r="N15" s="16"/>
      <c r="O15" s="16"/>
      <c r="P15" s="16"/>
    </row>
    <row r="16" spans="1:16" x14ac:dyDescent="0.15">
      <c r="A16" s="16">
        <f t="shared" si="6"/>
        <v>9</v>
      </c>
      <c r="B16" s="22">
        <f t="shared" ca="1" si="0"/>
        <v>-0.20753596725841023</v>
      </c>
      <c r="C16" s="22">
        <f t="shared" ca="1" si="7"/>
        <v>-0.36589176025562842</v>
      </c>
      <c r="D16" s="16">
        <f t="shared" ca="1" si="1"/>
        <v>-0.13435761520728451</v>
      </c>
      <c r="E16" s="16"/>
      <c r="F16" s="16">
        <f t="shared" ca="1" si="2"/>
        <v>0.8167723680455069</v>
      </c>
      <c r="G16" s="26">
        <v>0.17215367328190082</v>
      </c>
      <c r="H16" s="26">
        <v>1.4387408666659181</v>
      </c>
      <c r="I16" s="16">
        <f t="shared" ca="1" si="3"/>
        <v>44</v>
      </c>
      <c r="J16" s="16">
        <f t="shared" si="4"/>
        <v>-0.1155945000512828</v>
      </c>
      <c r="K16" s="16">
        <f t="shared" ca="1" si="5"/>
        <v>-0.15548874048671024</v>
      </c>
      <c r="L16" s="16">
        <f t="shared" ca="1" si="8"/>
        <v>3.6299352713718678</v>
      </c>
      <c r="M16" s="16"/>
      <c r="N16" s="16"/>
      <c r="O16" s="16"/>
      <c r="P16" s="16"/>
    </row>
    <row r="17" spans="1:16" x14ac:dyDescent="0.15">
      <c r="A17" s="16">
        <f t="shared" si="6"/>
        <v>10</v>
      </c>
      <c r="B17" s="22">
        <f t="shared" ca="1" si="0"/>
        <v>-0.12908822904330647</v>
      </c>
      <c r="C17" s="22">
        <f t="shared" ca="1" si="7"/>
        <v>-0.50024937546291293</v>
      </c>
      <c r="D17" s="16">
        <f t="shared" ca="1" si="1"/>
        <v>-2.903835395072385E-2</v>
      </c>
      <c r="E17" s="16"/>
      <c r="F17" s="16">
        <f t="shared" ca="1" si="2"/>
        <v>0.294847026181426</v>
      </c>
      <c r="G17" s="26">
        <v>1.0221395165773506</v>
      </c>
      <c r="H17" s="26">
        <v>1.3231463666146352</v>
      </c>
      <c r="I17" s="16">
        <f t="shared" ca="1" si="3"/>
        <v>146</v>
      </c>
      <c r="J17" s="16">
        <f t="shared" si="4"/>
        <v>0.7575102432544234</v>
      </c>
      <c r="K17" s="16">
        <f t="shared" ca="1" si="5"/>
        <v>0.14202999487190321</v>
      </c>
      <c r="L17" s="16">
        <f t="shared" ca="1" si="8"/>
        <v>3.4744465308851575</v>
      </c>
      <c r="M17" s="16"/>
      <c r="N17" s="16"/>
      <c r="O17" s="16"/>
      <c r="P17" s="16"/>
    </row>
    <row r="18" spans="1:16" x14ac:dyDescent="0.15">
      <c r="A18" s="16">
        <f t="shared" si="6"/>
        <v>11</v>
      </c>
      <c r="B18" s="22">
        <f t="shared" ca="1" si="0"/>
        <v>0.44470438992295924</v>
      </c>
      <c r="C18" s="22">
        <f t="shared" ca="1" si="7"/>
        <v>-0.52928772941363678</v>
      </c>
      <c r="D18" s="16">
        <f t="shared" ca="1" si="1"/>
        <v>0.55056193580568658</v>
      </c>
      <c r="E18" s="16"/>
      <c r="F18" s="16">
        <f t="shared" ca="1" si="2"/>
        <v>0.35775830989193325</v>
      </c>
      <c r="G18" s="26">
        <v>-4.9947254507017036E-3</v>
      </c>
      <c r="H18" s="26">
        <v>2.0806566098690586</v>
      </c>
      <c r="I18" s="16">
        <f t="shared" ca="1" si="3"/>
        <v>137</v>
      </c>
      <c r="J18" s="16">
        <f t="shared" si="4"/>
        <v>-0.42112604742451332</v>
      </c>
      <c r="K18" s="16">
        <f t="shared" ca="1" si="5"/>
        <v>-0.28985863010777146</v>
      </c>
      <c r="L18" s="16">
        <f t="shared" ca="1" si="8"/>
        <v>3.6164765257570606</v>
      </c>
      <c r="M18" s="16"/>
      <c r="N18" s="16"/>
      <c r="O18" s="16"/>
      <c r="P18" s="16"/>
    </row>
    <row r="19" spans="1:16" x14ac:dyDescent="0.15">
      <c r="A19" s="16">
        <f t="shared" si="6"/>
        <v>12</v>
      </c>
      <c r="B19" s="22">
        <f t="shared" ca="1" si="0"/>
        <v>0.30361567515848431</v>
      </c>
      <c r="C19" s="22">
        <f t="shared" ca="1" si="7"/>
        <v>2.1274206392049799E-2</v>
      </c>
      <c r="D19" s="16">
        <f t="shared" ca="1" si="1"/>
        <v>0.29936083388007434</v>
      </c>
      <c r="E19" s="16"/>
      <c r="F19" s="16">
        <f t="shared" ca="1" si="2"/>
        <v>0.21481247689326455</v>
      </c>
      <c r="G19" s="26">
        <v>-6.5263959223960111E-5</v>
      </c>
      <c r="H19" s="26">
        <v>1.6595305624445453</v>
      </c>
      <c r="I19" s="16">
        <f t="shared" ca="1" si="3"/>
        <v>158</v>
      </c>
      <c r="J19" s="16">
        <f t="shared" si="4"/>
        <v>-0.33197137644813313</v>
      </c>
      <c r="K19" s="16">
        <f t="shared" ca="1" si="5"/>
        <v>-0.78073533369600279</v>
      </c>
      <c r="L19" s="16">
        <f t="shared" ca="1" si="8"/>
        <v>3.3266178956492891</v>
      </c>
      <c r="M19" s="16"/>
      <c r="N19" s="16"/>
      <c r="O19" s="16"/>
      <c r="P19" s="16"/>
    </row>
    <row r="20" spans="1:16" x14ac:dyDescent="0.15">
      <c r="A20" s="16">
        <f t="shared" si="6"/>
        <v>13</v>
      </c>
      <c r="B20" s="22">
        <f t="shared" ca="1" si="0"/>
        <v>-0.50110956501673054</v>
      </c>
      <c r="C20" s="22">
        <f t="shared" ca="1" si="7"/>
        <v>0.32063504027212414</v>
      </c>
      <c r="D20" s="16">
        <f t="shared" ca="1" si="1"/>
        <v>-0.56523657307115538</v>
      </c>
      <c r="E20" s="16"/>
      <c r="F20" s="16">
        <f t="shared" ca="1" si="2"/>
        <v>0.52008019483237478</v>
      </c>
      <c r="G20" s="26">
        <v>0.13237427499296067</v>
      </c>
      <c r="H20" s="26">
        <v>1.3275591859964122</v>
      </c>
      <c r="I20" s="16">
        <f t="shared" ca="1" si="3"/>
        <v>104</v>
      </c>
      <c r="J20" s="16">
        <f t="shared" si="4"/>
        <v>-0.13313756220632178</v>
      </c>
      <c r="K20" s="16">
        <f t="shared" ca="1" si="5"/>
        <v>0.69139431843731369</v>
      </c>
      <c r="L20" s="16">
        <f t="shared" ca="1" si="8"/>
        <v>2.5458825619532863</v>
      </c>
      <c r="M20" s="16"/>
      <c r="N20" s="16"/>
      <c r="O20" s="16"/>
      <c r="P20" s="16"/>
    </row>
    <row r="21" spans="1:16" x14ac:dyDescent="0.15">
      <c r="A21" s="16">
        <f t="shared" si="6"/>
        <v>14</v>
      </c>
      <c r="B21" s="22">
        <f t="shared" ca="1" si="0"/>
        <v>-0.48191120544801264</v>
      </c>
      <c r="C21" s="22">
        <f t="shared" ca="1" si="7"/>
        <v>-0.24460153279903124</v>
      </c>
      <c r="D21" s="16">
        <f t="shared" ca="1" si="1"/>
        <v>-0.43299089888820647</v>
      </c>
      <c r="E21" s="16"/>
      <c r="F21" s="16">
        <f t="shared" ca="1" si="2"/>
        <v>0.7703361125722662</v>
      </c>
      <c r="G21" s="26">
        <v>0.50254402576993273</v>
      </c>
      <c r="H21" s="26">
        <v>1.1944216237900904</v>
      </c>
      <c r="I21" s="16">
        <f t="shared" ca="1" si="3"/>
        <v>56</v>
      </c>
      <c r="J21" s="16">
        <f t="shared" si="4"/>
        <v>0.2636597010119146</v>
      </c>
      <c r="K21" s="16">
        <f t="shared" ca="1" si="5"/>
        <v>-0.81518916486475268</v>
      </c>
      <c r="L21" s="16">
        <f t="shared" ca="1" si="8"/>
        <v>3.2372768803906</v>
      </c>
      <c r="M21" s="16"/>
      <c r="N21" s="16"/>
      <c r="O21" s="16"/>
      <c r="P21" s="16"/>
    </row>
    <row r="22" spans="1:16" x14ac:dyDescent="0.15">
      <c r="A22" s="16">
        <f t="shared" si="6"/>
        <v>15</v>
      </c>
      <c r="B22" s="22">
        <f t="shared" ca="1" si="0"/>
        <v>0.87232563265063146</v>
      </c>
      <c r="C22" s="22">
        <f t="shared" ca="1" si="7"/>
        <v>-0.67759243168723771</v>
      </c>
      <c r="D22" s="16">
        <f t="shared" ca="1" si="1"/>
        <v>1.0078441189880789</v>
      </c>
      <c r="E22" s="16"/>
      <c r="F22" s="16">
        <f t="shared" ca="1" si="2"/>
        <v>0.43627231315756909</v>
      </c>
      <c r="G22" s="26">
        <v>0.35467796214731795</v>
      </c>
      <c r="H22" s="26">
        <v>1.458081324802005</v>
      </c>
      <c r="I22" s="16">
        <f t="shared" ca="1" si="3"/>
        <v>120</v>
      </c>
      <c r="J22" s="16">
        <f t="shared" si="4"/>
        <v>6.3061697186916899E-2</v>
      </c>
      <c r="K22" s="16">
        <f t="shared" ca="1" si="5"/>
        <v>-0.65077971987936545</v>
      </c>
      <c r="L22" s="16">
        <f t="shared" ca="1" si="8"/>
        <v>2.4220877155258473</v>
      </c>
      <c r="M22" s="16"/>
      <c r="N22" s="16"/>
      <c r="O22" s="16"/>
      <c r="P22" s="16"/>
    </row>
    <row r="23" spans="1:16" x14ac:dyDescent="0.15">
      <c r="A23" s="16">
        <f t="shared" si="6"/>
        <v>16</v>
      </c>
      <c r="B23" s="22">
        <f t="shared" ca="1" si="0"/>
        <v>-6.5361569149320231E-2</v>
      </c>
      <c r="C23" s="22">
        <f t="shared" ca="1" si="7"/>
        <v>0.3302516873008412</v>
      </c>
      <c r="D23" s="16">
        <f t="shared" ca="1" si="1"/>
        <v>-0.13141190660948848</v>
      </c>
      <c r="E23" s="16"/>
      <c r="F23" s="16">
        <f t="shared" ca="1" si="2"/>
        <v>6.176748634871243E-2</v>
      </c>
      <c r="G23" s="26">
        <v>-6.8686232703118355E-2</v>
      </c>
      <c r="H23" s="26">
        <v>1.5211430219889219</v>
      </c>
      <c r="I23" s="16">
        <f t="shared" ca="1" si="3"/>
        <v>188</v>
      </c>
      <c r="J23" s="16">
        <f t="shared" si="4"/>
        <v>-0.37291483710090279</v>
      </c>
      <c r="K23" s="16">
        <f t="shared" ca="1" si="5"/>
        <v>-1.0145732971659929</v>
      </c>
      <c r="L23" s="16">
        <f t="shared" ca="1" si="8"/>
        <v>1.7713079956464819</v>
      </c>
      <c r="M23" s="16"/>
      <c r="N23" s="16"/>
      <c r="O23" s="16"/>
      <c r="P23" s="16"/>
    </row>
    <row r="24" spans="1:16" x14ac:dyDescent="0.15">
      <c r="A24" s="16">
        <f t="shared" si="6"/>
        <v>17</v>
      </c>
      <c r="B24" s="22">
        <f t="shared" ca="1" si="0"/>
        <v>0.890506331975631</v>
      </c>
      <c r="C24" s="22">
        <f t="shared" ca="1" si="7"/>
        <v>0.19883978069135272</v>
      </c>
      <c r="D24" s="16">
        <f t="shared" ca="1" si="1"/>
        <v>0.85073837583736056</v>
      </c>
      <c r="E24" s="16"/>
      <c r="F24" s="16">
        <f t="shared" ca="1" si="2"/>
        <v>0.50169479032337261</v>
      </c>
      <c r="G24" s="26">
        <v>0.44618794584225019</v>
      </c>
      <c r="H24" s="26">
        <v>1.1482281848880191</v>
      </c>
      <c r="I24" s="16">
        <f t="shared" ca="1" si="3"/>
        <v>110</v>
      </c>
      <c r="J24" s="16">
        <f t="shared" si="4"/>
        <v>0.21654230886464632</v>
      </c>
      <c r="K24" s="16">
        <f t="shared" ca="1" si="5"/>
        <v>0.27554470868315617</v>
      </c>
      <c r="L24" s="16">
        <f t="shared" ca="1" si="8"/>
        <v>0.75673469848048902</v>
      </c>
      <c r="M24" s="16"/>
      <c r="N24" s="16"/>
      <c r="O24" s="16"/>
      <c r="P24" s="16"/>
    </row>
    <row r="25" spans="1:16" x14ac:dyDescent="0.15">
      <c r="A25" s="16">
        <f t="shared" si="6"/>
        <v>18</v>
      </c>
      <c r="B25" s="22">
        <f t="shared" ca="1" si="0"/>
        <v>0.47837177646326717</v>
      </c>
      <c r="C25" s="22">
        <f t="shared" ca="1" si="7"/>
        <v>1.0495781565287132</v>
      </c>
      <c r="D25" s="16">
        <f t="shared" ca="1" si="1"/>
        <v>0.26845614515752447</v>
      </c>
      <c r="E25" s="16"/>
      <c r="F25" s="16">
        <f t="shared" ca="1" si="2"/>
        <v>0.55371656962749571</v>
      </c>
      <c r="G25" s="26">
        <v>-3.1621041014795542E-2</v>
      </c>
      <c r="H25" s="26">
        <v>1.3647704937526655</v>
      </c>
      <c r="I25" s="16">
        <f t="shared" ca="1" si="3"/>
        <v>94</v>
      </c>
      <c r="J25" s="16">
        <f t="shared" si="4"/>
        <v>-0.30457513976532868</v>
      </c>
      <c r="K25" s="16">
        <f t="shared" ca="1" si="5"/>
        <v>0.78377612627112292</v>
      </c>
      <c r="L25" s="16">
        <f t="shared" ca="1" si="8"/>
        <v>1.0322794071636452</v>
      </c>
      <c r="M25" s="16"/>
      <c r="N25" s="16"/>
      <c r="O25" s="16"/>
      <c r="P25" s="16"/>
    </row>
    <row r="26" spans="1:16" x14ac:dyDescent="0.15">
      <c r="A26" s="16">
        <f t="shared" si="6"/>
        <v>19</v>
      </c>
      <c r="B26" s="22">
        <f t="shared" ca="1" si="0"/>
        <v>0.98452354287781563</v>
      </c>
      <c r="C26" s="22">
        <f t="shared" ca="1" si="7"/>
        <v>1.3180343016862377</v>
      </c>
      <c r="D26" s="16">
        <f t="shared" ca="1" si="1"/>
        <v>0.72091668254056795</v>
      </c>
      <c r="E26" s="16"/>
      <c r="F26" s="16">
        <f t="shared" ca="1" si="2"/>
        <v>0.41995196397184942</v>
      </c>
      <c r="G26" s="26">
        <v>0.70773533511752684</v>
      </c>
      <c r="H26" s="26">
        <v>1.0601953539873368</v>
      </c>
      <c r="I26" s="16">
        <f t="shared" ca="1" si="3"/>
        <v>124</v>
      </c>
      <c r="J26" s="16">
        <f t="shared" si="4"/>
        <v>0.49569626432005953</v>
      </c>
      <c r="K26" s="16">
        <f t="shared" ca="1" si="5"/>
        <v>0.26509580996920701</v>
      </c>
      <c r="L26" s="16">
        <f t="shared" ca="1" si="8"/>
        <v>1.8160555334347681</v>
      </c>
      <c r="M26" s="16"/>
      <c r="N26" s="16"/>
      <c r="O26" s="16"/>
      <c r="P26" s="16"/>
    </row>
    <row r="27" spans="1:16" x14ac:dyDescent="0.15">
      <c r="A27" s="16">
        <f t="shared" si="6"/>
        <v>20</v>
      </c>
      <c r="B27" s="22">
        <f t="shared" ca="1" si="0"/>
        <v>-1.9524452475857601E-2</v>
      </c>
      <c r="C27" s="22">
        <f t="shared" ca="1" si="7"/>
        <v>2.0389509842268057</v>
      </c>
      <c r="D27" s="16">
        <f t="shared" ca="1" si="1"/>
        <v>-0.42731464932121876</v>
      </c>
      <c r="E27" s="16"/>
      <c r="F27" s="16">
        <f t="shared" ca="1" si="2"/>
        <v>0.83839162549081558</v>
      </c>
      <c r="G27" s="26">
        <v>0.11409321213746704</v>
      </c>
      <c r="H27" s="26">
        <v>1.5558916183073963</v>
      </c>
      <c r="I27" s="16">
        <f t="shared" ca="1" si="3"/>
        <v>37</v>
      </c>
      <c r="J27" s="16">
        <f t="shared" si="4"/>
        <v>-0.1970851115240122</v>
      </c>
      <c r="K27" s="16">
        <f t="shared" ca="1" si="5"/>
        <v>-0.25964277435658145</v>
      </c>
      <c r="L27" s="16">
        <f t="shared" ca="1" si="8"/>
        <v>2.0811513434039752</v>
      </c>
      <c r="M27" s="16"/>
      <c r="N27" s="16"/>
      <c r="O27" s="16"/>
      <c r="P27" s="16"/>
    </row>
    <row r="28" spans="1:16" x14ac:dyDescent="0.15">
      <c r="A28" s="16">
        <f t="shared" si="6"/>
        <v>21</v>
      </c>
      <c r="B28" s="22">
        <f t="shared" ca="1" si="0"/>
        <v>-0.39069472756959062</v>
      </c>
      <c r="C28" s="22">
        <f t="shared" ca="1" si="7"/>
        <v>1.6116363349055869</v>
      </c>
      <c r="D28" s="16">
        <f t="shared" ca="1" si="1"/>
        <v>-0.71302199455070803</v>
      </c>
      <c r="E28" s="16"/>
      <c r="F28" s="16">
        <f t="shared" ca="1" si="2"/>
        <v>0.59632118025630176</v>
      </c>
      <c r="G28" s="26">
        <v>0.66796416600506103</v>
      </c>
      <c r="H28" s="26">
        <v>1.3588065067833841</v>
      </c>
      <c r="I28" s="16">
        <f t="shared" ca="1" si="3"/>
        <v>86</v>
      </c>
      <c r="J28" s="16">
        <f t="shared" si="4"/>
        <v>0.39620286464838417</v>
      </c>
      <c r="K28" s="16">
        <f t="shared" ca="1" si="5"/>
        <v>-0.9533805389583333</v>
      </c>
      <c r="L28" s="16">
        <f t="shared" ca="1" si="8"/>
        <v>1.8215085690473938</v>
      </c>
      <c r="M28" s="16"/>
      <c r="N28" s="16"/>
      <c r="O28" s="16"/>
      <c r="P28" s="16"/>
    </row>
    <row r="29" spans="1:16" x14ac:dyDescent="0.15">
      <c r="A29" s="16">
        <f t="shared" si="6"/>
        <v>22</v>
      </c>
      <c r="B29" s="22">
        <f t="shared" ca="1" si="0"/>
        <v>1.3515772771937351</v>
      </c>
      <c r="C29" s="22">
        <f t="shared" ca="1" si="7"/>
        <v>0.89861434035487886</v>
      </c>
      <c r="D29" s="16">
        <f t="shared" ca="1" si="1"/>
        <v>1.1718544091227594</v>
      </c>
      <c r="E29" s="16"/>
      <c r="F29" s="16">
        <f t="shared" ca="1" si="2"/>
        <v>0.93764276815583913</v>
      </c>
      <c r="G29" s="26">
        <v>-0.29977784559301174</v>
      </c>
      <c r="H29" s="26">
        <v>1.7550093714317683</v>
      </c>
      <c r="I29" s="16">
        <f t="shared" ca="1" si="3"/>
        <v>15</v>
      </c>
      <c r="J29" s="16">
        <f t="shared" si="4"/>
        <v>-0.65077971987936545</v>
      </c>
      <c r="K29" s="16">
        <f t="shared" ca="1" si="5"/>
        <v>-0.2726315609280523</v>
      </c>
      <c r="L29" s="16">
        <f t="shared" ca="1" si="8"/>
        <v>0.86812803008906048</v>
      </c>
      <c r="M29" s="16"/>
      <c r="N29" s="16"/>
      <c r="O29" s="16"/>
      <c r="P29" s="16"/>
    </row>
    <row r="30" spans="1:16" x14ac:dyDescent="0.15">
      <c r="A30" s="16">
        <f t="shared" si="6"/>
        <v>23</v>
      </c>
      <c r="B30" s="22">
        <f t="shared" ca="1" si="0"/>
        <v>0.34592681424899507</v>
      </c>
      <c r="C30" s="22">
        <f t="shared" ca="1" si="7"/>
        <v>2.0704687494776381</v>
      </c>
      <c r="D30" s="16">
        <f t="shared" ca="1" si="1"/>
        <v>-6.8166935646532423E-2</v>
      </c>
      <c r="E30" s="16"/>
      <c r="F30" s="16">
        <f t="shared" ca="1" si="2"/>
        <v>0.17445223598496307</v>
      </c>
      <c r="G30" s="26">
        <v>-0.18105631469605488</v>
      </c>
      <c r="H30" s="26">
        <v>1.1042296515524028</v>
      </c>
      <c r="I30" s="16">
        <f t="shared" ca="1" si="3"/>
        <v>171</v>
      </c>
      <c r="J30" s="16">
        <f t="shared" si="4"/>
        <v>-0.40190224500653549</v>
      </c>
      <c r="K30" s="16">
        <f t="shared" ca="1" si="5"/>
        <v>-0.20011931170690933</v>
      </c>
      <c r="L30" s="16">
        <f t="shared" ca="1" si="8"/>
        <v>0.59549646916100818</v>
      </c>
      <c r="M30" s="16"/>
      <c r="N30" s="16"/>
      <c r="O30" s="16"/>
      <c r="P30" s="16"/>
    </row>
    <row r="31" spans="1:16" x14ac:dyDescent="0.15">
      <c r="A31" s="16">
        <f t="shared" si="6"/>
        <v>24</v>
      </c>
      <c r="B31" s="22">
        <f t="shared" ca="1" si="0"/>
        <v>0.56189356663206502</v>
      </c>
      <c r="C31" s="22">
        <f t="shared" ca="1" si="7"/>
        <v>2.0023018138311057</v>
      </c>
      <c r="D31" s="16">
        <f t="shared" ca="1" si="1"/>
        <v>0.16143320386584392</v>
      </c>
      <c r="E31" s="16"/>
      <c r="F31" s="16">
        <f t="shared" ca="1" si="2"/>
        <v>0.10131248651704849</v>
      </c>
      <c r="G31" s="26">
        <v>-0.27105668704582364</v>
      </c>
      <c r="H31" s="26">
        <v>0.70232740654586734</v>
      </c>
      <c r="I31" s="16">
        <f t="shared" ca="1" si="3"/>
        <v>181</v>
      </c>
      <c r="J31" s="16">
        <f t="shared" si="4"/>
        <v>-0.41152216835499711</v>
      </c>
      <c r="K31" s="16">
        <f t="shared" ca="1" si="5"/>
        <v>0.12207471605227499</v>
      </c>
      <c r="L31" s="16">
        <f t="shared" ca="1" si="8"/>
        <v>0.39537715745409885</v>
      </c>
      <c r="M31" s="16"/>
      <c r="N31" s="16"/>
      <c r="O31" s="16"/>
      <c r="P31" s="16"/>
    </row>
    <row r="32" spans="1:16" x14ac:dyDescent="0.15">
      <c r="A32" s="16">
        <f t="shared" si="6"/>
        <v>25</v>
      </c>
      <c r="B32" s="22">
        <f t="shared" ca="1" si="0"/>
        <v>0.44503048029037212</v>
      </c>
      <c r="C32" s="22">
        <f t="shared" ca="1" si="7"/>
        <v>2.1637350176969496</v>
      </c>
      <c r="D32" s="16">
        <f t="shared" ca="1" si="1"/>
        <v>1.2283476750982292E-2</v>
      </c>
      <c r="E32" s="16"/>
      <c r="F32" s="16">
        <f t="shared" ca="1" si="2"/>
        <v>7.1952694982442833E-2</v>
      </c>
      <c r="G32" s="26">
        <v>-6.1093067554594649E-2</v>
      </c>
      <c r="H32" s="26">
        <v>0.29080523819087023</v>
      </c>
      <c r="I32" s="16">
        <f t="shared" ca="1" si="3"/>
        <v>185</v>
      </c>
      <c r="J32" s="16">
        <f t="shared" si="4"/>
        <v>-0.11925411519276868</v>
      </c>
      <c r="K32" s="16">
        <f t="shared" ca="1" si="5"/>
        <v>-2.5246237352770429E-2</v>
      </c>
      <c r="L32" s="16">
        <f t="shared" ca="1" si="8"/>
        <v>0.51745187350637378</v>
      </c>
      <c r="M32" s="16"/>
      <c r="N32" s="16"/>
      <c r="O32" s="16"/>
      <c r="P32" s="16"/>
    </row>
    <row r="33" spans="1:16" x14ac:dyDescent="0.15">
      <c r="A33" s="16">
        <f t="shared" si="6"/>
        <v>26</v>
      </c>
      <c r="B33" s="22">
        <f t="shared" ca="1" si="0"/>
        <v>-0.24055466763340705</v>
      </c>
      <c r="C33" s="22">
        <f t="shared" ca="1" si="7"/>
        <v>2.1760184944479319</v>
      </c>
      <c r="D33" s="16">
        <f t="shared" ca="1" si="1"/>
        <v>-0.67575836652299337</v>
      </c>
      <c r="E33" s="16"/>
      <c r="F33" s="16">
        <f t="shared" ca="1" si="2"/>
        <v>2.7743663127776541E-2</v>
      </c>
      <c r="G33" s="26">
        <v>0.82825334211706525</v>
      </c>
      <c r="H33" s="26">
        <v>0.17155112299810155</v>
      </c>
      <c r="I33" s="16">
        <f t="shared" ca="1" si="3"/>
        <v>195</v>
      </c>
      <c r="J33" s="16">
        <f t="shared" si="4"/>
        <v>0.79394311751744495</v>
      </c>
      <c r="K33" s="16">
        <f t="shared" ca="1" si="5"/>
        <v>-0.12667924957293009</v>
      </c>
      <c r="L33" s="16">
        <f t="shared" ca="1" si="8"/>
        <v>0.49220563615360335</v>
      </c>
      <c r="M33" s="16"/>
      <c r="N33" s="16"/>
      <c r="O33" s="16"/>
      <c r="P33" s="16"/>
    </row>
    <row r="34" spans="1:16" x14ac:dyDescent="0.15">
      <c r="A34" s="16">
        <f t="shared" si="6"/>
        <v>27</v>
      </c>
      <c r="B34" s="22">
        <f t="shared" ca="1" si="0"/>
        <v>1.0857786072931153</v>
      </c>
      <c r="C34" s="22">
        <f t="shared" ca="1" si="7"/>
        <v>1.5002601279249386</v>
      </c>
      <c r="D34" s="16">
        <f t="shared" ca="1" si="1"/>
        <v>0.78572658170812781</v>
      </c>
      <c r="E34" s="16"/>
      <c r="F34" s="16">
        <f t="shared" ca="1" si="2"/>
        <v>0.78634516298682211</v>
      </c>
      <c r="G34" s="26">
        <v>1.0592164771234414</v>
      </c>
      <c r="H34" s="26">
        <v>0.96549424051554644</v>
      </c>
      <c r="I34" s="16">
        <f t="shared" ca="1" si="3"/>
        <v>49</v>
      </c>
      <c r="J34" s="16">
        <f t="shared" si="4"/>
        <v>0.86611762902033207</v>
      </c>
      <c r="K34" s="16">
        <f t="shared" ca="1" si="5"/>
        <v>-9.9792416869897815E-2</v>
      </c>
      <c r="L34" s="16">
        <f t="shared" ca="1" si="8"/>
        <v>0.36552638658067327</v>
      </c>
      <c r="M34" s="16"/>
      <c r="N34" s="16"/>
      <c r="O34" s="16"/>
      <c r="P34" s="16"/>
    </row>
    <row r="35" spans="1:16" x14ac:dyDescent="0.15">
      <c r="A35" s="16">
        <f t="shared" si="6"/>
        <v>28</v>
      </c>
      <c r="B35" s="22">
        <f t="shared" ca="1" si="0"/>
        <v>0.72370413189698346</v>
      </c>
      <c r="C35" s="22">
        <f t="shared" ca="1" si="7"/>
        <v>2.2859867096330664</v>
      </c>
      <c r="D35" s="16">
        <f t="shared" ca="1" si="1"/>
        <v>0.26650678997037014</v>
      </c>
      <c r="E35" s="16"/>
      <c r="F35" s="16">
        <f t="shared" ca="1" si="2"/>
        <v>0.10884058347272008</v>
      </c>
      <c r="G35" s="26">
        <v>-7.6764803848258678E-2</v>
      </c>
      <c r="H35" s="26">
        <v>1.8316118695358785</v>
      </c>
      <c r="I35" s="16">
        <f t="shared" ca="1" si="3"/>
        <v>180</v>
      </c>
      <c r="J35" s="16">
        <f t="shared" si="4"/>
        <v>-0.44308717775543438</v>
      </c>
      <c r="K35" s="16">
        <f t="shared" ca="1" si="5"/>
        <v>-5.2083933395672632E-2</v>
      </c>
      <c r="L35" s="16">
        <f t="shared" ca="1" si="8"/>
        <v>0.26573396971077545</v>
      </c>
      <c r="M35" s="16"/>
      <c r="N35" s="16"/>
      <c r="O35" s="16"/>
      <c r="P35" s="16"/>
    </row>
    <row r="36" spans="1:16" x14ac:dyDescent="0.15">
      <c r="A36" s="16">
        <f t="shared" si="6"/>
        <v>29</v>
      </c>
      <c r="B36" s="22">
        <f t="shared" ca="1" si="0"/>
        <v>-0.21154360363528357</v>
      </c>
      <c r="C36" s="22">
        <f t="shared" ca="1" si="7"/>
        <v>2.5524934996034365</v>
      </c>
      <c r="D36" s="16">
        <f t="shared" ca="1" si="1"/>
        <v>-0.72204230355597088</v>
      </c>
      <c r="E36" s="16"/>
      <c r="F36" s="16">
        <f t="shared" ca="1" si="2"/>
        <v>0.98580816194325604</v>
      </c>
      <c r="G36" s="26">
        <v>0.78665892063666942</v>
      </c>
      <c r="H36" s="26">
        <v>1.3885246917804441</v>
      </c>
      <c r="I36" s="16">
        <f t="shared" ca="1" si="3"/>
        <v>3</v>
      </c>
      <c r="J36" s="16">
        <f t="shared" si="4"/>
        <v>0.50895398228058064</v>
      </c>
      <c r="K36" s="16">
        <f t="shared" ca="1" si="5"/>
        <v>-0.62372347971035558</v>
      </c>
      <c r="L36" s="16">
        <f t="shared" ca="1" si="8"/>
        <v>0.21365003631510282</v>
      </c>
      <c r="M36" s="16"/>
      <c r="N36" s="16"/>
      <c r="O36" s="16"/>
      <c r="P36" s="16"/>
    </row>
    <row r="37" spans="1:16" x14ac:dyDescent="0.15">
      <c r="A37" s="16">
        <f t="shared" si="6"/>
        <v>30</v>
      </c>
      <c r="B37" s="22">
        <f t="shared" ca="1" si="0"/>
        <v>1.13191508503852</v>
      </c>
      <c r="C37" s="22">
        <f t="shared" ca="1" si="7"/>
        <v>1.8304511960474656</v>
      </c>
      <c r="D37" s="16">
        <f t="shared" ca="1" si="1"/>
        <v>0.76582484582902688</v>
      </c>
      <c r="E37" s="16"/>
      <c r="F37" s="16">
        <f t="shared" ca="1" si="2"/>
        <v>0.72505145329054987</v>
      </c>
      <c r="G37" s="26">
        <v>6.3854002380060809E-2</v>
      </c>
      <c r="H37" s="26">
        <v>1.8974786740610248</v>
      </c>
      <c r="I37" s="16">
        <f t="shared" ca="1" si="3"/>
        <v>62</v>
      </c>
      <c r="J37" s="16">
        <f t="shared" si="4"/>
        <v>-0.31564173243214411</v>
      </c>
      <c r="K37" s="16">
        <f t="shared" ca="1" si="5"/>
        <v>0.97288567809146431</v>
      </c>
      <c r="L37" s="16">
        <f t="shared" ca="1" si="8"/>
        <v>-0.41007344339525276</v>
      </c>
      <c r="M37" s="16"/>
      <c r="N37" s="16"/>
      <c r="O37" s="16"/>
      <c r="P37" s="16"/>
    </row>
    <row r="38" spans="1:16" x14ac:dyDescent="0.15">
      <c r="A38" s="16">
        <f t="shared" si="6"/>
        <v>31</v>
      </c>
      <c r="B38" s="22">
        <f t="shared" ca="1" si="0"/>
        <v>0.82776599245097149</v>
      </c>
      <c r="C38" s="22">
        <f t="shared" ca="1" si="7"/>
        <v>2.5962760418764925</v>
      </c>
      <c r="D38" s="16">
        <f t="shared" ca="1" si="1"/>
        <v>0.30851078407567289</v>
      </c>
      <c r="E38" s="16"/>
      <c r="F38" s="16">
        <f t="shared" ca="1" si="2"/>
        <v>4.831391993088785E-2</v>
      </c>
      <c r="G38" s="26">
        <v>0.58660694277404635</v>
      </c>
      <c r="H38" s="26">
        <v>1.5818369416288807</v>
      </c>
      <c r="I38" s="16">
        <f t="shared" ca="1" si="3"/>
        <v>192</v>
      </c>
      <c r="J38" s="16">
        <f t="shared" si="4"/>
        <v>0.27023955444827008</v>
      </c>
      <c r="K38" s="16">
        <f t="shared" ca="1" si="5"/>
        <v>0.85101431240944114</v>
      </c>
      <c r="L38" s="16">
        <f t="shared" ca="1" si="8"/>
        <v>0.56281223469621156</v>
      </c>
      <c r="M38" s="16"/>
      <c r="N38" s="16"/>
      <c r="O38" s="16"/>
      <c r="P38" s="16"/>
    </row>
    <row r="39" spans="1:16" x14ac:dyDescent="0.15">
      <c r="A39" s="16">
        <f t="shared" si="6"/>
        <v>32</v>
      </c>
      <c r="B39" s="22">
        <f t="shared" ca="1" si="0"/>
        <v>0.29761029563306929</v>
      </c>
      <c r="C39" s="22">
        <f t="shared" ca="1" si="7"/>
        <v>2.9047868259521654</v>
      </c>
      <c r="D39" s="16">
        <f t="shared" ca="1" si="1"/>
        <v>-0.28334706955736388</v>
      </c>
      <c r="E39" s="16"/>
      <c r="F39" s="16">
        <f t="shared" ca="1" si="2"/>
        <v>0.86036295480589309</v>
      </c>
      <c r="G39" s="26">
        <v>0.31833136581975757</v>
      </c>
      <c r="H39" s="26">
        <v>1.8520764960771507</v>
      </c>
      <c r="I39" s="16">
        <f t="shared" ca="1" si="3"/>
        <v>28</v>
      </c>
      <c r="J39" s="16">
        <f t="shared" si="4"/>
        <v>-5.2083933395672632E-2</v>
      </c>
      <c r="K39" s="16">
        <f t="shared" ca="1" si="5"/>
        <v>0.477702668697227</v>
      </c>
      <c r="L39" s="16">
        <f t="shared" ca="1" si="8"/>
        <v>1.4138265471056526</v>
      </c>
      <c r="M39" s="16"/>
      <c r="N39" s="16"/>
      <c r="O39" s="16"/>
      <c r="P39" s="16"/>
    </row>
    <row r="40" spans="1:16" x14ac:dyDescent="0.15">
      <c r="A40" s="16">
        <f t="shared" si="6"/>
        <v>33</v>
      </c>
      <c r="B40" s="22">
        <f t="shared" ca="1" si="0"/>
        <v>0.56045092432455634</v>
      </c>
      <c r="C40" s="22">
        <f t="shared" ca="1" si="7"/>
        <v>2.6214397563948015</v>
      </c>
      <c r="D40" s="16">
        <f t="shared" ca="1" si="1"/>
        <v>3.6162973045596125E-2</v>
      </c>
      <c r="E40" s="16"/>
      <c r="F40" s="16">
        <f t="shared" ca="1" si="2"/>
        <v>0.24644170005175914</v>
      </c>
      <c r="G40" s="26">
        <v>-0.16598659887313227</v>
      </c>
      <c r="H40" s="26">
        <v>1.7999925626814781</v>
      </c>
      <c r="I40" s="16">
        <f t="shared" ca="1" si="3"/>
        <v>154</v>
      </c>
      <c r="J40" s="16">
        <f t="shared" si="4"/>
        <v>-0.52598511140942805</v>
      </c>
      <c r="K40" s="16">
        <f t="shared" ca="1" si="5"/>
        <v>-0.21574715621799867</v>
      </c>
      <c r="L40" s="16">
        <f t="shared" ca="1" si="8"/>
        <v>1.8915292158028796</v>
      </c>
      <c r="M40" s="16"/>
      <c r="N40" s="16"/>
      <c r="O40" s="16"/>
      <c r="P40" s="16"/>
    </row>
    <row r="41" spans="1:16" x14ac:dyDescent="0.15">
      <c r="A41" s="16">
        <f t="shared" si="6"/>
        <v>34</v>
      </c>
      <c r="B41" s="22">
        <f t="shared" ca="1" si="0"/>
        <v>4.0835275244286928E-2</v>
      </c>
      <c r="C41" s="22">
        <f t="shared" ca="1" si="7"/>
        <v>2.6576027294403977</v>
      </c>
      <c r="D41" s="16">
        <f t="shared" ca="1" si="1"/>
        <v>-0.49068527064379275</v>
      </c>
      <c r="E41" s="16"/>
      <c r="F41" s="16">
        <f t="shared" ca="1" si="2"/>
        <v>0.5934568381364026</v>
      </c>
      <c r="G41" s="26">
        <v>0.44638704516730021</v>
      </c>
      <c r="H41" s="26">
        <v>1.2740074512720501</v>
      </c>
      <c r="I41" s="16">
        <f t="shared" ca="1" si="3"/>
        <v>87</v>
      </c>
      <c r="J41" s="16">
        <f t="shared" si="4"/>
        <v>0.1915855549128902</v>
      </c>
      <c r="K41" s="16">
        <f t="shared" ca="1" si="5"/>
        <v>-0.63354962668217785</v>
      </c>
      <c r="L41" s="16">
        <f t="shared" ca="1" si="8"/>
        <v>1.6757820595848809</v>
      </c>
      <c r="M41" s="16"/>
      <c r="N41" s="16"/>
      <c r="O41" s="16"/>
      <c r="P41" s="16"/>
    </row>
    <row r="42" spans="1:16" x14ac:dyDescent="0.15">
      <c r="A42" s="16">
        <f t="shared" si="6"/>
        <v>35</v>
      </c>
      <c r="B42" s="22">
        <f t="shared" ca="1" si="0"/>
        <v>2.1685884938019345E-2</v>
      </c>
      <c r="C42" s="22">
        <f t="shared" ca="1" si="7"/>
        <v>2.1669174587966049</v>
      </c>
      <c r="D42" s="16">
        <f t="shared" ca="1" si="1"/>
        <v>-0.41169760682130163</v>
      </c>
      <c r="E42" s="16"/>
      <c r="F42" s="16">
        <f t="shared" ca="1" si="2"/>
        <v>0.90626269745347277</v>
      </c>
      <c r="G42" s="26">
        <v>3.3475826880406484E-2</v>
      </c>
      <c r="H42" s="26">
        <v>1.4655930061849403</v>
      </c>
      <c r="I42" s="16">
        <f t="shared" ca="1" si="3"/>
        <v>20</v>
      </c>
      <c r="J42" s="16">
        <f t="shared" si="4"/>
        <v>-0.25964277435658145</v>
      </c>
      <c r="K42" s="16">
        <f t="shared" ca="1" si="5"/>
        <v>-0.20949413079475421</v>
      </c>
      <c r="L42" s="16">
        <f t="shared" ca="1" si="8"/>
        <v>1.0422324329027031</v>
      </c>
      <c r="M42" s="16"/>
      <c r="N42" s="16"/>
      <c r="O42" s="16"/>
      <c r="P42" s="16"/>
    </row>
    <row r="43" spans="1:16" x14ac:dyDescent="0.15">
      <c r="A43" s="16">
        <f t="shared" si="6"/>
        <v>36</v>
      </c>
      <c r="B43" s="22">
        <f t="shared" ca="1" si="0"/>
        <v>2.4527909719639238</v>
      </c>
      <c r="C43" s="22">
        <f t="shared" ca="1" si="7"/>
        <v>1.7552198519753033</v>
      </c>
      <c r="D43" s="16">
        <f t="shared" ca="1" si="1"/>
        <v>2.1017470015688637</v>
      </c>
      <c r="E43" s="16"/>
      <c r="F43" s="16">
        <f t="shared" ca="1" si="2"/>
        <v>6.0293124272020382E-2</v>
      </c>
      <c r="G43" s="26">
        <v>0.2650107126065292</v>
      </c>
      <c r="H43" s="26">
        <v>1.2059502318283588</v>
      </c>
      <c r="I43" s="16">
        <f t="shared" ca="1" si="3"/>
        <v>189</v>
      </c>
      <c r="J43" s="16">
        <f t="shared" si="4"/>
        <v>2.3820666240857324E-2</v>
      </c>
      <c r="K43" s="16">
        <f t="shared" ca="1" si="5"/>
        <v>0.11007188296457349</v>
      </c>
      <c r="L43" s="16">
        <f t="shared" ca="1" si="8"/>
        <v>0.83273830210794886</v>
      </c>
      <c r="M43" s="16"/>
      <c r="N43" s="16"/>
      <c r="O43" s="16"/>
      <c r="P43" s="16"/>
    </row>
    <row r="44" spans="1:16" x14ac:dyDescent="0.15">
      <c r="A44" s="16">
        <f t="shared" si="6"/>
        <v>37</v>
      </c>
      <c r="B44" s="22">
        <f t="shared" ca="1" si="0"/>
        <v>-0.33627652373899636</v>
      </c>
      <c r="C44" s="22">
        <f t="shared" ca="1" si="7"/>
        <v>3.8569668535441668</v>
      </c>
      <c r="D44" s="16">
        <f t="shared" ca="1" si="1"/>
        <v>-1.10766989444783</v>
      </c>
      <c r="E44" s="16"/>
      <c r="F44" s="16">
        <f t="shared" ca="1" si="2"/>
        <v>0.61033294988981646</v>
      </c>
      <c r="G44" s="26">
        <v>-0.33870509423605694</v>
      </c>
      <c r="H44" s="26">
        <v>1.2297708980692161</v>
      </c>
      <c r="I44" s="16">
        <f t="shared" ca="1" si="3"/>
        <v>83</v>
      </c>
      <c r="J44" s="16">
        <f t="shared" si="4"/>
        <v>-0.58465927384990013</v>
      </c>
      <c r="K44" s="16">
        <f t="shared" ca="1" si="5"/>
        <v>-0.1970851115240122</v>
      </c>
      <c r="L44" s="16">
        <f t="shared" ca="1" si="8"/>
        <v>0.94281018507252234</v>
      </c>
      <c r="M44" s="16"/>
      <c r="N44" s="16"/>
      <c r="O44" s="16"/>
      <c r="P44" s="16"/>
    </row>
    <row r="45" spans="1:16" x14ac:dyDescent="0.15">
      <c r="A45" s="16">
        <f t="shared" si="6"/>
        <v>38</v>
      </c>
      <c r="B45" s="22">
        <f t="shared" ca="1" si="0"/>
        <v>0.66118456338578002</v>
      </c>
      <c r="C45" s="22">
        <f t="shared" ca="1" si="7"/>
        <v>2.7492969590963368</v>
      </c>
      <c r="D45" s="16">
        <f t="shared" ca="1" si="1"/>
        <v>0.11132517156651289</v>
      </c>
      <c r="E45" s="16"/>
      <c r="F45" s="16">
        <f t="shared" ca="1" si="2"/>
        <v>0.46463528912336016</v>
      </c>
      <c r="G45" s="26">
        <v>0.28184170809576292</v>
      </c>
      <c r="H45" s="26">
        <v>0.645111624219316</v>
      </c>
      <c r="I45" s="16">
        <f t="shared" ca="1" si="3"/>
        <v>116</v>
      </c>
      <c r="J45" s="16">
        <f t="shared" si="4"/>
        <v>0.1528193832518997</v>
      </c>
      <c r="K45" s="16">
        <f t="shared" ca="1" si="5"/>
        <v>-0.15604315908290534</v>
      </c>
      <c r="L45" s="16">
        <f t="shared" ca="1" si="8"/>
        <v>0.74572507354851014</v>
      </c>
      <c r="M45" s="16"/>
      <c r="N45" s="16"/>
      <c r="O45" s="16"/>
      <c r="P45" s="16"/>
    </row>
    <row r="46" spans="1:16" x14ac:dyDescent="0.15">
      <c r="A46" s="16">
        <f t="shared" si="6"/>
        <v>39</v>
      </c>
      <c r="B46" s="22">
        <f t="shared" ca="1" si="0"/>
        <v>0.46756127988278628</v>
      </c>
      <c r="C46" s="22">
        <f t="shared" ca="1" si="7"/>
        <v>2.8606221306628496</v>
      </c>
      <c r="D46" s="16">
        <f t="shared" ca="1" si="1"/>
        <v>-0.10456314624978358</v>
      </c>
      <c r="E46" s="16"/>
      <c r="F46" s="16">
        <f t="shared" ca="1" si="2"/>
        <v>0.13868806717819038</v>
      </c>
      <c r="G46" s="26">
        <v>0.20160418923810572</v>
      </c>
      <c r="H46" s="26">
        <v>0.7979310074712157</v>
      </c>
      <c r="I46" s="16">
        <f t="shared" ca="1" si="3"/>
        <v>174</v>
      </c>
      <c r="J46" s="16">
        <f t="shared" si="4"/>
        <v>4.2017987743862562E-2</v>
      </c>
      <c r="K46" s="16">
        <f t="shared" ca="1" si="5"/>
        <v>7.9390097084343747E-2</v>
      </c>
      <c r="L46" s="16">
        <f t="shared" ca="1" si="8"/>
        <v>0.58968191446560481</v>
      </c>
      <c r="M46" s="16"/>
      <c r="N46" s="16"/>
      <c r="O46" s="16"/>
      <c r="P46" s="16"/>
    </row>
    <row r="47" spans="1:16" x14ac:dyDescent="0.15">
      <c r="A47" s="16">
        <f t="shared" si="6"/>
        <v>40</v>
      </c>
      <c r="B47" s="22">
        <f t="shared" ca="1" si="0"/>
        <v>0.40379435276366016</v>
      </c>
      <c r="C47" s="22">
        <f t="shared" ca="1" si="7"/>
        <v>2.7560589844130661</v>
      </c>
      <c r="D47" s="16">
        <f t="shared" ca="1" si="1"/>
        <v>-0.14741744411895308</v>
      </c>
      <c r="E47" s="16"/>
      <c r="F47" s="16">
        <f t="shared" ca="1" si="2"/>
        <v>0.73352846770259383</v>
      </c>
      <c r="G47" s="26">
        <v>0.40327256798738703</v>
      </c>
      <c r="H47" s="26">
        <v>0.83994899521507826</v>
      </c>
      <c r="I47" s="16">
        <f t="shared" ca="1" si="3"/>
        <v>61</v>
      </c>
      <c r="J47" s="16">
        <f t="shared" si="4"/>
        <v>0.23528276894437128</v>
      </c>
      <c r="K47" s="16">
        <f t="shared" ca="1" si="5"/>
        <v>-0.50772497563708185</v>
      </c>
      <c r="L47" s="16">
        <f t="shared" ca="1" si="8"/>
        <v>0.66907201154994855</v>
      </c>
      <c r="M47" s="16"/>
      <c r="N47" s="16"/>
      <c r="O47" s="16"/>
      <c r="P47" s="16"/>
    </row>
    <row r="48" spans="1:16" x14ac:dyDescent="0.15">
      <c r="A48" s="16">
        <f t="shared" si="6"/>
        <v>41</v>
      </c>
      <c r="B48" s="22">
        <f t="shared" ca="1" si="0"/>
        <v>0.31154062951512257</v>
      </c>
      <c r="C48" s="22">
        <f t="shared" ca="1" si="7"/>
        <v>2.608641540294113</v>
      </c>
      <c r="D48" s="16">
        <f t="shared" ca="1" si="1"/>
        <v>-0.21018767854370024</v>
      </c>
      <c r="E48" s="16"/>
      <c r="F48" s="16">
        <f t="shared" ca="1" si="2"/>
        <v>0.81701554813230881</v>
      </c>
      <c r="G48" s="26">
        <v>-1.1063216449024249E-2</v>
      </c>
      <c r="H48" s="26">
        <v>1.0752317641594495</v>
      </c>
      <c r="I48" s="16">
        <f t="shared" ca="1" si="3"/>
        <v>43</v>
      </c>
      <c r="J48" s="16">
        <f t="shared" si="4"/>
        <v>-0.22610956928091419</v>
      </c>
      <c r="K48" s="16">
        <f t="shared" ca="1" si="5"/>
        <v>-0.61769729109629679</v>
      </c>
      <c r="L48" s="16">
        <f t="shared" ca="1" si="8"/>
        <v>0.1613470359128667</v>
      </c>
      <c r="M48" s="16"/>
      <c r="N48" s="16"/>
      <c r="O48" s="16"/>
      <c r="P48" s="16"/>
    </row>
    <row r="49" spans="1:16" x14ac:dyDescent="0.15">
      <c r="A49" s="16">
        <f t="shared" si="6"/>
        <v>42</v>
      </c>
      <c r="B49" s="22">
        <f t="shared" ca="1" si="0"/>
        <v>0.27116279901443319</v>
      </c>
      <c r="C49" s="22">
        <f t="shared" ca="1" si="7"/>
        <v>2.3984538617504128</v>
      </c>
      <c r="D49" s="16">
        <f t="shared" ca="1" si="1"/>
        <v>-0.20852797333564954</v>
      </c>
      <c r="E49" s="16"/>
      <c r="F49" s="16">
        <f t="shared" ca="1" si="2"/>
        <v>0.50613271493529444</v>
      </c>
      <c r="G49" s="26">
        <v>1.235531964338535</v>
      </c>
      <c r="H49" s="26">
        <v>0.84912219487853535</v>
      </c>
      <c r="I49" s="16">
        <f t="shared" ca="1" si="3"/>
        <v>108</v>
      </c>
      <c r="J49" s="16">
        <f t="shared" si="4"/>
        <v>1.0657075253628276</v>
      </c>
      <c r="K49" s="16">
        <f t="shared" ca="1" si="5"/>
        <v>-0.8982784677505582</v>
      </c>
      <c r="L49" s="16">
        <f t="shared" ca="1" si="8"/>
        <v>-0.45635025518343009</v>
      </c>
      <c r="M49" s="16"/>
      <c r="N49" s="16"/>
      <c r="O49" s="16"/>
      <c r="P49" s="16"/>
    </row>
    <row r="50" spans="1:16" x14ac:dyDescent="0.15">
      <c r="A50" s="16">
        <f t="shared" si="6"/>
        <v>43</v>
      </c>
      <c r="B50" s="22">
        <f t="shared" ca="1" si="0"/>
        <v>0.63939460145568128</v>
      </c>
      <c r="C50" s="22">
        <f t="shared" ca="1" si="7"/>
        <v>2.1899258884147632</v>
      </c>
      <c r="D50" s="16">
        <f t="shared" ca="1" si="1"/>
        <v>0.20140942377272841</v>
      </c>
      <c r="E50" s="16"/>
      <c r="F50" s="16">
        <f t="shared" ca="1" si="2"/>
        <v>0.21391232856964448</v>
      </c>
      <c r="G50" s="26">
        <v>0.15880372449035007</v>
      </c>
      <c r="H50" s="26">
        <v>1.9148297202413631</v>
      </c>
      <c r="I50" s="16">
        <f t="shared" ca="1" si="3"/>
        <v>159</v>
      </c>
      <c r="J50" s="16">
        <f t="shared" si="4"/>
        <v>-0.2241622195579227</v>
      </c>
      <c r="K50" s="16">
        <f t="shared" ca="1" si="5"/>
        <v>-0.22610956928091419</v>
      </c>
      <c r="L50" s="16">
        <f t="shared" ca="1" si="8"/>
        <v>-1.3546287229339882</v>
      </c>
      <c r="M50" s="16"/>
      <c r="N50" s="16"/>
      <c r="O50" s="16"/>
      <c r="P50" s="16"/>
    </row>
    <row r="51" spans="1:16" x14ac:dyDescent="0.15">
      <c r="A51" s="16">
        <f t="shared" si="6"/>
        <v>44</v>
      </c>
      <c r="B51" s="22">
        <f t="shared" ca="1" si="0"/>
        <v>-0.54885149125931587</v>
      </c>
      <c r="C51" s="22">
        <f t="shared" ca="1" si="7"/>
        <v>2.3913353121874916</v>
      </c>
      <c r="D51" s="16">
        <f t="shared" ca="1" si="1"/>
        <v>-1.0271185536968142</v>
      </c>
      <c r="E51" s="16"/>
      <c r="F51" s="16">
        <f t="shared" ca="1" si="2"/>
        <v>0.87300040669154344</v>
      </c>
      <c r="G51" s="26">
        <v>0.31288726278391776</v>
      </c>
      <c r="H51" s="26">
        <v>1.6906675006834404</v>
      </c>
      <c r="I51" s="16">
        <f t="shared" ca="1" si="3"/>
        <v>25</v>
      </c>
      <c r="J51" s="16">
        <f t="shared" si="4"/>
        <v>-2.5246237352770429E-2</v>
      </c>
      <c r="K51" s="16">
        <f t="shared" ca="1" si="5"/>
        <v>-0.1155945000512828</v>
      </c>
      <c r="L51" s="16">
        <f t="shared" ca="1" si="8"/>
        <v>-1.5807382922149023</v>
      </c>
      <c r="M51" s="16"/>
      <c r="N51" s="16"/>
      <c r="O51" s="16"/>
      <c r="P51" s="16"/>
    </row>
    <row r="52" spans="1:16" x14ac:dyDescent="0.15">
      <c r="A52" s="16">
        <f t="shared" si="6"/>
        <v>45</v>
      </c>
      <c r="B52" s="22">
        <f t="shared" ca="1" si="0"/>
        <v>0.28784972524479835</v>
      </c>
      <c r="C52" s="22">
        <f t="shared" ca="1" si="7"/>
        <v>1.3642167584906775</v>
      </c>
      <c r="D52" s="16">
        <f t="shared" ca="1" si="1"/>
        <v>1.5006373546662788E-2</v>
      </c>
      <c r="E52" s="16"/>
      <c r="F52" s="16">
        <f t="shared" ca="1" si="2"/>
        <v>0.57308031174617968</v>
      </c>
      <c r="G52" s="26">
        <v>0.56380434574476812</v>
      </c>
      <c r="H52" s="26">
        <v>1.66542126333067</v>
      </c>
      <c r="I52" s="16">
        <f t="shared" ca="1" si="3"/>
        <v>91</v>
      </c>
      <c r="J52" s="16">
        <f t="shared" si="4"/>
        <v>0.23072009307863417</v>
      </c>
      <c r="K52" s="16">
        <f t="shared" ca="1" si="5"/>
        <v>0.31094804021459677</v>
      </c>
      <c r="L52" s="16">
        <f t="shared" ca="1" si="8"/>
        <v>-1.6963327922661851</v>
      </c>
      <c r="M52" s="16"/>
      <c r="N52" s="16"/>
      <c r="O52" s="16"/>
      <c r="P52" s="16"/>
    </row>
    <row r="53" spans="1:16" x14ac:dyDescent="0.15">
      <c r="A53" s="16">
        <f t="shared" si="6"/>
        <v>46</v>
      </c>
      <c r="B53" s="22">
        <f t="shared" ca="1" si="0"/>
        <v>0.22778081408405276</v>
      </c>
      <c r="C53" s="22">
        <f t="shared" ca="1" si="7"/>
        <v>1.3792231320373403</v>
      </c>
      <c r="D53" s="16">
        <f t="shared" ca="1" si="1"/>
        <v>-4.8063812323415167E-2</v>
      </c>
      <c r="E53" s="16"/>
      <c r="F53" s="16">
        <f t="shared" ca="1" si="2"/>
        <v>0.85924882111174339</v>
      </c>
      <c r="G53" s="26">
        <v>1.3521139493733252</v>
      </c>
      <c r="H53" s="26">
        <v>1.8961413564093041</v>
      </c>
      <c r="I53" s="16">
        <f t="shared" ca="1" si="3"/>
        <v>30</v>
      </c>
      <c r="J53" s="16">
        <f t="shared" si="4"/>
        <v>0.97288567809146431</v>
      </c>
      <c r="K53" s="16">
        <f t="shared" ca="1" si="5"/>
        <v>0.74632507830147532</v>
      </c>
      <c r="L53" s="16">
        <f t="shared" ca="1" si="8"/>
        <v>-1.3853847520515883</v>
      </c>
      <c r="M53" s="16"/>
      <c r="N53" s="16"/>
      <c r="O53" s="16"/>
      <c r="P53" s="16"/>
    </row>
    <row r="54" spans="1:16" x14ac:dyDescent="0.15">
      <c r="A54" s="16">
        <f t="shared" si="6"/>
        <v>47</v>
      </c>
      <c r="B54" s="22">
        <f t="shared" ca="1" si="0"/>
        <v>0.72278328902225741</v>
      </c>
      <c r="C54" s="22">
        <f t="shared" ca="1" si="7"/>
        <v>1.3311593197139251</v>
      </c>
      <c r="D54" s="16">
        <f t="shared" ca="1" si="1"/>
        <v>0.45655142507947244</v>
      </c>
      <c r="E54" s="16"/>
      <c r="F54" s="16">
        <f t="shared" ca="1" si="2"/>
        <v>0.37817893017700477</v>
      </c>
      <c r="G54" s="26">
        <v>-0.11406698661173559</v>
      </c>
      <c r="H54" s="26">
        <v>2.8690270345007685</v>
      </c>
      <c r="I54" s="16">
        <f t="shared" ca="1" si="3"/>
        <v>133</v>
      </c>
      <c r="J54" s="16">
        <f t="shared" si="4"/>
        <v>-0.68787239351188934</v>
      </c>
      <c r="K54" s="16">
        <f t="shared" ca="1" si="5"/>
        <v>7.3676317704068905E-2</v>
      </c>
      <c r="L54" s="16">
        <f t="shared" ca="1" si="8"/>
        <v>-0.63905967375011297</v>
      </c>
      <c r="M54" s="16"/>
      <c r="N54" s="16"/>
      <c r="O54" s="16"/>
      <c r="P54" s="16"/>
    </row>
    <row r="55" spans="1:16" x14ac:dyDescent="0.15">
      <c r="A55" s="16">
        <f t="shared" si="6"/>
        <v>48</v>
      </c>
      <c r="B55" s="22">
        <f t="shared" ca="1" si="0"/>
        <v>8.158271882860324E-2</v>
      </c>
      <c r="C55" s="22">
        <f t="shared" ca="1" si="7"/>
        <v>1.7877107447933975</v>
      </c>
      <c r="D55" s="16">
        <f t="shared" ca="1" si="1"/>
        <v>-0.27595943013007629</v>
      </c>
      <c r="E55" s="16"/>
      <c r="F55" s="16">
        <f t="shared" ca="1" si="2"/>
        <v>0.40415740943893796</v>
      </c>
      <c r="G55" s="26">
        <v>-0.51838886676775475</v>
      </c>
      <c r="H55" s="26">
        <v>2.1811546409888791</v>
      </c>
      <c r="I55" s="16">
        <f t="shared" ca="1" si="3"/>
        <v>128</v>
      </c>
      <c r="J55" s="16">
        <f t="shared" si="4"/>
        <v>-0.95461979496553062</v>
      </c>
      <c r="K55" s="16">
        <f t="shared" ca="1" si="5"/>
        <v>-0.15993545385048369</v>
      </c>
      <c r="L55" s="16">
        <f t="shared" ca="1" si="8"/>
        <v>-0.56538335604604406</v>
      </c>
      <c r="M55" s="16"/>
      <c r="N55" s="16"/>
      <c r="O55" s="16"/>
      <c r="P55" s="16"/>
    </row>
    <row r="56" spans="1:16" x14ac:dyDescent="0.15">
      <c r="A56" s="16">
        <f t="shared" si="6"/>
        <v>49</v>
      </c>
      <c r="B56" s="22">
        <f t="shared" ca="1" si="0"/>
        <v>0.61225402982748656</v>
      </c>
      <c r="C56" s="22">
        <f t="shared" ca="1" si="7"/>
        <v>1.5117513146633212</v>
      </c>
      <c r="D56" s="16">
        <f t="shared" ca="1" si="1"/>
        <v>0.30990376689482235</v>
      </c>
      <c r="E56" s="16"/>
      <c r="F56" s="16">
        <f t="shared" ca="1" si="2"/>
        <v>0.99320321511166609</v>
      </c>
      <c r="G56" s="26">
        <v>0.39990210332724069</v>
      </c>
      <c r="H56" s="26">
        <v>1.2265348460233485</v>
      </c>
      <c r="I56" s="16">
        <f t="shared" ca="1" si="3"/>
        <v>1</v>
      </c>
      <c r="J56" s="16">
        <f t="shared" si="4"/>
        <v>0.15459513412257109</v>
      </c>
      <c r="K56" s="16">
        <f t="shared" ca="1" si="5"/>
        <v>0.86611762902033207</v>
      </c>
      <c r="L56" s="16">
        <f t="shared" ca="1" si="8"/>
        <v>-0.72531880989652775</v>
      </c>
      <c r="M56" s="16"/>
      <c r="N56" s="16"/>
      <c r="O56" s="16"/>
      <c r="P56" s="16"/>
    </row>
    <row r="57" spans="1:16" x14ac:dyDescent="0.15">
      <c r="A57" s="16">
        <f t="shared" si="6"/>
        <v>50</v>
      </c>
      <c r="B57" s="22">
        <f t="shared" ca="1" si="0"/>
        <v>-4.2176325644980195E-2</v>
      </c>
      <c r="C57" s="22">
        <f t="shared" ca="1" si="7"/>
        <v>1.8216550815581436</v>
      </c>
      <c r="D57" s="16">
        <f t="shared" ca="1" si="1"/>
        <v>-0.40650734195660898</v>
      </c>
      <c r="E57" s="16"/>
      <c r="F57" s="16">
        <f t="shared" ca="1" si="2"/>
        <v>0.92347588253569779</v>
      </c>
      <c r="G57" s="26">
        <v>1.0600021223003067</v>
      </c>
      <c r="H57" s="26">
        <v>1.3811299801459196</v>
      </c>
      <c r="I57" s="16">
        <f t="shared" ca="1" si="3"/>
        <v>18</v>
      </c>
      <c r="J57" s="16">
        <f t="shared" si="4"/>
        <v>0.78377612627112292</v>
      </c>
      <c r="K57" s="16">
        <f t="shared" ca="1" si="5"/>
        <v>0.7629245203331374</v>
      </c>
      <c r="L57" s="16">
        <f t="shared" ca="1" si="8"/>
        <v>0.14079881912380432</v>
      </c>
      <c r="M57" s="16"/>
      <c r="N57" s="16"/>
      <c r="O57" s="16"/>
      <c r="P57" s="16"/>
    </row>
    <row r="58" spans="1:16" x14ac:dyDescent="0.15">
      <c r="A58" s="16">
        <f t="shared" si="6"/>
        <v>51</v>
      </c>
      <c r="B58" s="22">
        <f t="shared" ca="1" si="0"/>
        <v>-1.3781055244929841E-2</v>
      </c>
      <c r="C58" s="22">
        <f t="shared" ca="1" si="7"/>
        <v>1.4151477396015346</v>
      </c>
      <c r="D58" s="16">
        <f t="shared" ca="1" si="1"/>
        <v>-0.29681060316523689</v>
      </c>
      <c r="E58" s="16"/>
      <c r="F58" s="16">
        <f t="shared" ca="1" si="2"/>
        <v>0.11974668331605343</v>
      </c>
      <c r="G58" s="26">
        <v>0.14378232654888212</v>
      </c>
      <c r="H58" s="26">
        <v>2.1649061064170425</v>
      </c>
      <c r="I58" s="16">
        <f t="shared" ca="1" si="3"/>
        <v>179</v>
      </c>
      <c r="J58" s="16">
        <f t="shared" si="4"/>
        <v>-0.28919889473452631</v>
      </c>
      <c r="K58" s="16">
        <f t="shared" ca="1" si="5"/>
        <v>0.80052581397788125</v>
      </c>
      <c r="L58" s="16">
        <f t="shared" ca="1" si="8"/>
        <v>0.90372333945694172</v>
      </c>
      <c r="M58" s="16"/>
      <c r="N58" s="16"/>
      <c r="O58" s="16"/>
      <c r="P58" s="16"/>
    </row>
    <row r="59" spans="1:16" x14ac:dyDescent="0.15">
      <c r="A59" s="16">
        <f t="shared" si="6"/>
        <v>52</v>
      </c>
      <c r="B59" s="22">
        <f t="shared" ca="1" si="0"/>
        <v>0.24572828565699012</v>
      </c>
      <c r="C59" s="22">
        <f t="shared" ca="1" si="7"/>
        <v>1.1183371364362977</v>
      </c>
      <c r="D59" s="16">
        <f t="shared" ca="1" si="1"/>
        <v>2.2060858369730596E-2</v>
      </c>
      <c r="E59" s="16"/>
      <c r="F59" s="16">
        <f t="shared" ca="1" si="2"/>
        <v>0.82350634899080022</v>
      </c>
      <c r="G59" s="26">
        <v>-0.13258353330057859</v>
      </c>
      <c r="H59" s="26">
        <v>1.8757072116825162</v>
      </c>
      <c r="I59" s="16">
        <f t="shared" ca="1" si="3"/>
        <v>40</v>
      </c>
      <c r="J59" s="16">
        <f t="shared" si="4"/>
        <v>-0.50772497563708185</v>
      </c>
      <c r="K59" s="16">
        <f t="shared" ca="1" si="5"/>
        <v>-0.12157894650830303</v>
      </c>
      <c r="L59" s="16">
        <f t="shared" ca="1" si="8"/>
        <v>1.704249153434823</v>
      </c>
      <c r="M59" s="16"/>
      <c r="N59" s="16"/>
      <c r="O59" s="16"/>
      <c r="P59" s="16"/>
    </row>
    <row r="60" spans="1:16" x14ac:dyDescent="0.15">
      <c r="A60" s="16">
        <f t="shared" si="6"/>
        <v>53</v>
      </c>
      <c r="B60" s="22">
        <f t="shared" ca="1" si="0"/>
        <v>-7.5488633638536806E-2</v>
      </c>
      <c r="C60" s="22">
        <f t="shared" ca="1" si="7"/>
        <v>1.1403979948060283</v>
      </c>
      <c r="D60" s="16">
        <f t="shared" ca="1" si="1"/>
        <v>-0.30356823259974242</v>
      </c>
      <c r="E60" s="16"/>
      <c r="F60" s="16">
        <f t="shared" ca="1" si="2"/>
        <v>0.77429101791662447</v>
      </c>
      <c r="G60" s="26">
        <v>0.15201750070078376</v>
      </c>
      <c r="H60" s="26">
        <v>1.3679822360454343</v>
      </c>
      <c r="I60" s="16">
        <f t="shared" ca="1" si="3"/>
        <v>52</v>
      </c>
      <c r="J60" s="16">
        <f t="shared" si="4"/>
        <v>-0.12157894650830303</v>
      </c>
      <c r="K60" s="16">
        <f t="shared" ca="1" si="5"/>
        <v>0.20406579348916054</v>
      </c>
      <c r="L60" s="16">
        <f t="shared" ca="1" si="8"/>
        <v>1.5826702069265199</v>
      </c>
      <c r="M60" s="16"/>
      <c r="N60" s="16"/>
      <c r="O60" s="16"/>
      <c r="P60" s="16"/>
    </row>
    <row r="61" spans="1:16" x14ac:dyDescent="0.15">
      <c r="A61" s="16">
        <f t="shared" si="6"/>
        <v>54</v>
      </c>
      <c r="B61" s="22">
        <f t="shared" ca="1" si="0"/>
        <v>-0.47378143901096531</v>
      </c>
      <c r="C61" s="22">
        <f t="shared" ca="1" si="7"/>
        <v>0.83682976220628591</v>
      </c>
      <c r="D61" s="16">
        <f t="shared" ca="1" si="1"/>
        <v>-0.64114739145222255</v>
      </c>
      <c r="E61" s="16"/>
      <c r="F61" s="16">
        <f t="shared" ca="1" si="2"/>
        <v>0.97082153956073447</v>
      </c>
      <c r="G61" s="26">
        <v>-0.24379844559802349</v>
      </c>
      <c r="H61" s="26">
        <v>1.2464032895371313</v>
      </c>
      <c r="I61" s="16">
        <f t="shared" ca="1" si="3"/>
        <v>5</v>
      </c>
      <c r="J61" s="16">
        <f t="shared" si="4"/>
        <v>-0.49307910350544981</v>
      </c>
      <c r="K61" s="16">
        <f t="shared" ca="1" si="5"/>
        <v>-0.52069593221667754</v>
      </c>
      <c r="L61" s="16">
        <f t="shared" ca="1" si="8"/>
        <v>1.7867360004156805</v>
      </c>
      <c r="M61" s="16"/>
      <c r="N61" s="16"/>
      <c r="O61" s="16"/>
      <c r="P61" s="16"/>
    </row>
    <row r="62" spans="1:16" x14ac:dyDescent="0.15">
      <c r="A62" s="16">
        <f t="shared" si="6"/>
        <v>55</v>
      </c>
      <c r="B62" s="22">
        <f t="shared" ca="1" si="0"/>
        <v>0.19553942740313815</v>
      </c>
      <c r="C62" s="22">
        <f t="shared" ca="1" si="7"/>
        <v>0.19568237075406336</v>
      </c>
      <c r="D62" s="16">
        <f t="shared" ca="1" si="1"/>
        <v>0.15640295325232545</v>
      </c>
      <c r="E62" s="16"/>
      <c r="F62" s="16">
        <f t="shared" ca="1" si="2"/>
        <v>2.6672815134239802E-2</v>
      </c>
      <c r="G62" s="26">
        <v>-0.5384199433367205</v>
      </c>
      <c r="H62" s="26">
        <v>0.7533241860316815</v>
      </c>
      <c r="I62" s="16">
        <f t="shared" ca="1" si="3"/>
        <v>196</v>
      </c>
      <c r="J62" s="16">
        <f t="shared" si="4"/>
        <v>-0.68908478054305677</v>
      </c>
      <c r="K62" s="16">
        <f t="shared" ca="1" si="5"/>
        <v>0.14119907537456156</v>
      </c>
      <c r="L62" s="16">
        <f t="shared" ca="1" si="8"/>
        <v>1.2660400681990029</v>
      </c>
      <c r="M62" s="16"/>
      <c r="N62" s="16"/>
      <c r="O62" s="16"/>
      <c r="P62" s="16"/>
    </row>
    <row r="63" spans="1:16" x14ac:dyDescent="0.15">
      <c r="A63" s="16">
        <f t="shared" si="6"/>
        <v>56</v>
      </c>
      <c r="B63" s="22">
        <f t="shared" ca="1" si="0"/>
        <v>-0.18454140079759718</v>
      </c>
      <c r="C63" s="22">
        <f t="shared" ca="1" si="7"/>
        <v>0.35208532400638881</v>
      </c>
      <c r="D63" s="16">
        <f t="shared" ca="1" si="1"/>
        <v>-0.25495846559887492</v>
      </c>
      <c r="E63" s="16"/>
      <c r="F63" s="16">
        <f t="shared" ca="1" si="2"/>
        <v>0.68433750365313961</v>
      </c>
      <c r="G63" s="26">
        <v>3.025205780540316E-2</v>
      </c>
      <c r="H63" s="26">
        <v>6.4239405488624723E-2</v>
      </c>
      <c r="I63" s="16">
        <f t="shared" ca="1" si="3"/>
        <v>71</v>
      </c>
      <c r="J63" s="16">
        <f t="shared" si="4"/>
        <v>1.7404176707678215E-2</v>
      </c>
      <c r="K63" s="16">
        <f t="shared" ca="1" si="5"/>
        <v>0.2636597010119146</v>
      </c>
      <c r="L63" s="16">
        <f t="shared" ca="1" si="8"/>
        <v>1.4072391435735645</v>
      </c>
      <c r="M63" s="16"/>
      <c r="N63" s="16"/>
      <c r="O63" s="16"/>
      <c r="P63" s="16"/>
    </row>
    <row r="64" spans="1:16" x14ac:dyDescent="0.15">
      <c r="A64" s="16">
        <f t="shared" si="6"/>
        <v>57</v>
      </c>
      <c r="B64" s="22">
        <f t="shared" ca="1" si="0"/>
        <v>-1.2726345676370832</v>
      </c>
      <c r="C64" s="22">
        <f t="shared" ca="1" si="7"/>
        <v>9.7126858407513894E-2</v>
      </c>
      <c r="D64" s="16">
        <f t="shared" ca="1" si="1"/>
        <v>-1.2920599393185856</v>
      </c>
      <c r="E64" s="16"/>
      <c r="F64" s="16">
        <f t="shared" ca="1" si="2"/>
        <v>0.44607392238790577</v>
      </c>
      <c r="G64" s="26">
        <v>0.40121058900457174</v>
      </c>
      <c r="H64" s="26">
        <v>8.1643582196302938E-2</v>
      </c>
      <c r="I64" s="16">
        <f t="shared" ca="1" si="3"/>
        <v>118</v>
      </c>
      <c r="J64" s="16">
        <f t="shared" si="4"/>
        <v>0.38488187256531114</v>
      </c>
      <c r="K64" s="16">
        <f t="shared" ca="1" si="5"/>
        <v>-0.46752786225890652</v>
      </c>
      <c r="L64" s="16">
        <f t="shared" ca="1" si="8"/>
        <v>1.6708988445854791</v>
      </c>
      <c r="M64" s="16"/>
      <c r="N64" s="16"/>
      <c r="O64" s="16"/>
      <c r="P64" s="16"/>
    </row>
    <row r="65" spans="1:16" x14ac:dyDescent="0.15">
      <c r="A65" s="16">
        <f t="shared" si="6"/>
        <v>58</v>
      </c>
      <c r="B65" s="22">
        <f t="shared" ca="1" si="0"/>
        <v>0.12468984249447855</v>
      </c>
      <c r="C65" s="22">
        <f t="shared" ca="1" si="7"/>
        <v>-1.1949330809110719</v>
      </c>
      <c r="D65" s="16">
        <f t="shared" ca="1" si="1"/>
        <v>0.36367645867669296</v>
      </c>
      <c r="E65" s="16"/>
      <c r="F65" s="16">
        <f t="shared" ca="1" si="2"/>
        <v>0.41985155914275285</v>
      </c>
      <c r="G65" s="26">
        <v>0.62143224605415837</v>
      </c>
      <c r="H65" s="26">
        <v>0.46652545476161411</v>
      </c>
      <c r="I65" s="16">
        <f t="shared" ca="1" si="3"/>
        <v>125</v>
      </c>
      <c r="J65" s="16">
        <f t="shared" si="4"/>
        <v>0.5281271551018355</v>
      </c>
      <c r="K65" s="16">
        <f t="shared" ca="1" si="5"/>
        <v>2.7494848745646672E-3</v>
      </c>
      <c r="L65" s="16">
        <f t="shared" ca="1" si="8"/>
        <v>1.2033709823265726</v>
      </c>
      <c r="M65" s="16"/>
      <c r="N65" s="16"/>
      <c r="O65" s="16"/>
      <c r="P65" s="16"/>
    </row>
    <row r="66" spans="1:16" x14ac:dyDescent="0.15">
      <c r="A66" s="16">
        <f t="shared" si="6"/>
        <v>59</v>
      </c>
      <c r="B66" s="22">
        <f t="shared" ca="1" si="0"/>
        <v>-1.1672443320091594</v>
      </c>
      <c r="C66" s="22">
        <f t="shared" ca="1" si="7"/>
        <v>-0.83125662223437891</v>
      </c>
      <c r="D66" s="16">
        <f t="shared" ca="1" si="1"/>
        <v>-1.0009930075622837</v>
      </c>
      <c r="E66" s="16"/>
      <c r="F66" s="16">
        <f t="shared" ca="1" si="2"/>
        <v>0.86754284000916482</v>
      </c>
      <c r="G66" s="26">
        <v>9.9138105102792154E-2</v>
      </c>
      <c r="H66" s="26">
        <v>0.99465260986344961</v>
      </c>
      <c r="I66" s="16">
        <f t="shared" ca="1" si="3"/>
        <v>27</v>
      </c>
      <c r="J66" s="16">
        <f t="shared" si="4"/>
        <v>-9.9792416869897815E-2</v>
      </c>
      <c r="K66" s="16">
        <f t="shared" ca="1" si="5"/>
        <v>1.3418414950603619</v>
      </c>
      <c r="L66" s="16">
        <f t="shared" ca="1" si="8"/>
        <v>1.2061204672011372</v>
      </c>
      <c r="M66" s="16"/>
      <c r="N66" s="16"/>
      <c r="O66" s="16"/>
      <c r="P66" s="16"/>
    </row>
    <row r="67" spans="1:16" x14ac:dyDescent="0.15">
      <c r="A67" s="16">
        <f t="shared" si="6"/>
        <v>60</v>
      </c>
      <c r="B67" s="22">
        <f t="shared" ca="1" si="0"/>
        <v>0.43368898149100943</v>
      </c>
      <c r="C67" s="22">
        <f t="shared" ca="1" si="7"/>
        <v>-1.8322496297966626</v>
      </c>
      <c r="D67" s="16">
        <f t="shared" ca="1" si="1"/>
        <v>0.800138907450342</v>
      </c>
      <c r="E67" s="16"/>
      <c r="F67" s="16">
        <f t="shared" ca="1" si="2"/>
        <v>0.42947755254748843</v>
      </c>
      <c r="G67" s="26">
        <v>0.40937784295960711</v>
      </c>
      <c r="H67" s="26">
        <v>0.8948601929935518</v>
      </c>
      <c r="I67" s="16">
        <f t="shared" ca="1" si="3"/>
        <v>122</v>
      </c>
      <c r="J67" s="16">
        <f t="shared" si="4"/>
        <v>0.23040580436089675</v>
      </c>
      <c r="K67" s="16">
        <f t="shared" ca="1" si="5"/>
        <v>-0.23966362935509777</v>
      </c>
      <c r="L67" s="16">
        <f t="shared" ca="1" si="8"/>
        <v>2.5479619622614988</v>
      </c>
      <c r="M67" s="16"/>
      <c r="N67" s="16"/>
      <c r="O67" s="16"/>
      <c r="P67" s="16"/>
    </row>
    <row r="68" spans="1:16" x14ac:dyDescent="0.15">
      <c r="A68" s="16">
        <f t="shared" si="6"/>
        <v>61</v>
      </c>
      <c r="B68" s="22">
        <f t="shared" ca="1" si="0"/>
        <v>0.11751532367976801</v>
      </c>
      <c r="C68" s="22">
        <f t="shared" ca="1" si="7"/>
        <v>-1.0321107223463206</v>
      </c>
      <c r="D68" s="16">
        <f t="shared" ca="1" si="1"/>
        <v>0.32393746814903213</v>
      </c>
      <c r="E68" s="16"/>
      <c r="F68" s="16">
        <f t="shared" ca="1" si="2"/>
        <v>0.85965382345577379</v>
      </c>
      <c r="G68" s="26">
        <v>-0.39867028023946588</v>
      </c>
      <c r="H68" s="26">
        <v>1.1252659973544485</v>
      </c>
      <c r="I68" s="16">
        <f t="shared" ca="1" si="3"/>
        <v>29</v>
      </c>
      <c r="J68" s="16">
        <f t="shared" si="4"/>
        <v>-0.62372347971035558</v>
      </c>
      <c r="K68" s="16">
        <f t="shared" ca="1" si="5"/>
        <v>0.23528276894437128</v>
      </c>
      <c r="L68" s="16">
        <f t="shared" ca="1" si="8"/>
        <v>2.3082983329064009</v>
      </c>
      <c r="M68" s="16"/>
      <c r="N68" s="16"/>
      <c r="O68" s="16"/>
      <c r="P68" s="16"/>
    </row>
    <row r="69" spans="1:16" x14ac:dyDescent="0.15">
      <c r="A69" s="16">
        <f t="shared" si="6"/>
        <v>62</v>
      </c>
      <c r="B69" s="22">
        <f t="shared" ca="1" si="0"/>
        <v>0.14147521469458951</v>
      </c>
      <c r="C69" s="22">
        <f t="shared" ca="1" si="7"/>
        <v>-0.70817325419728849</v>
      </c>
      <c r="D69" s="16">
        <f t="shared" ca="1" si="1"/>
        <v>0.28310986553404721</v>
      </c>
      <c r="E69" s="16"/>
      <c r="F69" s="16">
        <f t="shared" ca="1" si="2"/>
        <v>0.6844596211000441</v>
      </c>
      <c r="G69" s="26">
        <v>1.2501539883837178</v>
      </c>
      <c r="H69" s="26">
        <v>0.50154251764409297</v>
      </c>
      <c r="I69" s="16">
        <f t="shared" ca="1" si="3"/>
        <v>70</v>
      </c>
      <c r="J69" s="16">
        <f t="shared" si="4"/>
        <v>1.1498454848548993</v>
      </c>
      <c r="K69" s="16">
        <f t="shared" ca="1" si="5"/>
        <v>-0.31564173243214411</v>
      </c>
      <c r="L69" s="16">
        <f t="shared" ca="1" si="8"/>
        <v>2.5435811018507719</v>
      </c>
      <c r="M69" s="16"/>
      <c r="N69" s="16"/>
      <c r="O69" s="16"/>
      <c r="P69" s="16"/>
    </row>
    <row r="70" spans="1:16" x14ac:dyDescent="0.15">
      <c r="A70" s="16">
        <f t="shared" si="6"/>
        <v>63</v>
      </c>
      <c r="B70" s="22">
        <f t="shared" ca="1" si="0"/>
        <v>0.78070616987333796</v>
      </c>
      <c r="C70" s="22">
        <f t="shared" ca="1" si="7"/>
        <v>-0.42506338866324128</v>
      </c>
      <c r="D70" s="16">
        <f t="shared" ca="1" si="1"/>
        <v>0.86571884760598627</v>
      </c>
      <c r="E70" s="16"/>
      <c r="F70" s="16">
        <f t="shared" ca="1" si="2"/>
        <v>0.13569162132931023</v>
      </c>
      <c r="G70" s="26">
        <v>0.84891318467835086</v>
      </c>
      <c r="H70" s="26">
        <v>1.6513880024989924</v>
      </c>
      <c r="I70" s="16">
        <f t="shared" ca="1" si="3"/>
        <v>175</v>
      </c>
      <c r="J70" s="16">
        <f t="shared" si="4"/>
        <v>0.51863558417855238</v>
      </c>
      <c r="K70" s="16">
        <f t="shared" ca="1" si="5"/>
        <v>-0.33059424409051225</v>
      </c>
      <c r="L70" s="16">
        <f t="shared" ca="1" si="8"/>
        <v>2.2279393694186278</v>
      </c>
      <c r="M70" s="16"/>
      <c r="N70" s="16"/>
      <c r="O70" s="16"/>
      <c r="P70" s="16"/>
    </row>
    <row r="71" spans="1:16" x14ac:dyDescent="0.15">
      <c r="A71" s="16">
        <f t="shared" si="6"/>
        <v>64</v>
      </c>
      <c r="B71" s="22">
        <f t="shared" ref="B71:B134" ca="1" si="9">(NORMINV(RAND(),C$3,C$4))</f>
        <v>-0.16597018570939071</v>
      </c>
      <c r="C71" s="22">
        <f t="shared" ca="1" si="7"/>
        <v>0.44065545894274499</v>
      </c>
      <c r="D71" s="16">
        <f t="shared" ref="D71:D134" ca="1" si="10">C72-C71</f>
        <v>-0.2541012774979397</v>
      </c>
      <c r="E71" s="16"/>
      <c r="F71" s="16">
        <f t="shared" ref="F71:F134" ca="1" si="11">RAND()</f>
        <v>0.82011482575934214</v>
      </c>
      <c r="G71" s="26">
        <v>-0.18369257376078774</v>
      </c>
      <c r="H71" s="26">
        <v>2.1700235866775448</v>
      </c>
      <c r="I71" s="16">
        <f t="shared" ref="I71:I134" ca="1" si="12">COUNTIF(F$7:F$206,"&gt;"&amp;F71)</f>
        <v>41</v>
      </c>
      <c r="J71" s="16">
        <f t="shared" ref="J71:J134" si="13">H72-H71</f>
        <v>-0.61769729109629679</v>
      </c>
      <c r="K71" s="16">
        <f t="shared" ref="K71:K134" ca="1" si="14">VLOOKUP(A71,I$7:J$206,2,FALSE)</f>
        <v>-0.85832952610003832</v>
      </c>
      <c r="L71" s="16">
        <f t="shared" ca="1" si="8"/>
        <v>1.8973451253281155</v>
      </c>
      <c r="M71" s="16"/>
      <c r="N71" s="16"/>
      <c r="O71" s="16"/>
      <c r="P71" s="16"/>
    </row>
    <row r="72" spans="1:16" x14ac:dyDescent="0.15">
      <c r="A72" s="16">
        <f t="shared" ref="A72:A135" si="15">A71+1</f>
        <v>65</v>
      </c>
      <c r="B72" s="22">
        <f t="shared" ca="1" si="9"/>
        <v>0.35224891838955741</v>
      </c>
      <c r="C72" s="22">
        <f t="shared" ref="C72:C135" ca="1" si="16">C71+(B71-C$5*C71)</f>
        <v>0.18655418144480529</v>
      </c>
      <c r="D72" s="16">
        <f t="shared" ca="1" si="10"/>
        <v>0.31493808210059637</v>
      </c>
      <c r="E72" s="16"/>
      <c r="F72" s="16">
        <f t="shared" ca="1" si="11"/>
        <v>0.81215470111017185</v>
      </c>
      <c r="G72" s="26">
        <v>0.62141329933084632</v>
      </c>
      <c r="H72" s="26">
        <v>1.552326295581248</v>
      </c>
      <c r="I72" s="16">
        <f t="shared" ca="1" si="12"/>
        <v>45</v>
      </c>
      <c r="J72" s="16">
        <f t="shared" si="13"/>
        <v>0.31094804021459677</v>
      </c>
      <c r="K72" s="16">
        <f t="shared" ca="1" si="14"/>
        <v>5.9672625478715879E-2</v>
      </c>
      <c r="L72" s="16">
        <f t="shared" ref="L72:L135" ca="1" si="17">L71+K71</f>
        <v>1.0390155992280772</v>
      </c>
      <c r="M72" s="16"/>
      <c r="N72" s="16"/>
      <c r="O72" s="16"/>
      <c r="P72" s="16"/>
    </row>
    <row r="73" spans="1:16" x14ac:dyDescent="0.15">
      <c r="A73" s="16">
        <f t="shared" si="15"/>
        <v>66</v>
      </c>
      <c r="B73" s="22">
        <f t="shared" ca="1" si="9"/>
        <v>5.2121193648459019E-2</v>
      </c>
      <c r="C73" s="22">
        <f t="shared" ca="1" si="16"/>
        <v>0.50149226354540166</v>
      </c>
      <c r="D73" s="16">
        <f t="shared" ca="1" si="10"/>
        <v>-4.8177259060621314E-2</v>
      </c>
      <c r="E73" s="16"/>
      <c r="F73" s="16">
        <f t="shared" ca="1" si="11"/>
        <v>0.6754315999143844</v>
      </c>
      <c r="G73" s="26">
        <v>4.8998238438671737E-2</v>
      </c>
      <c r="H73" s="26">
        <v>1.8632743357958448</v>
      </c>
      <c r="I73" s="16">
        <f t="shared" ca="1" si="12"/>
        <v>74</v>
      </c>
      <c r="J73" s="16">
        <f t="shared" si="13"/>
        <v>-0.32365662872049716</v>
      </c>
      <c r="K73" s="16">
        <f t="shared" ca="1" si="14"/>
        <v>0.3253412959921419</v>
      </c>
      <c r="L73" s="16">
        <f t="shared" ca="1" si="17"/>
        <v>1.0986882247067931</v>
      </c>
      <c r="M73" s="16"/>
      <c r="N73" s="16"/>
      <c r="O73" s="16"/>
      <c r="P73" s="16"/>
    </row>
    <row r="74" spans="1:16" x14ac:dyDescent="0.15">
      <c r="A74" s="16">
        <f t="shared" si="15"/>
        <v>67</v>
      </c>
      <c r="B74" s="22">
        <f t="shared" ca="1" si="9"/>
        <v>0.18658520120744104</v>
      </c>
      <c r="C74" s="22">
        <f t="shared" ca="1" si="16"/>
        <v>0.45331500448478035</v>
      </c>
      <c r="D74" s="16">
        <f t="shared" ca="1" si="10"/>
        <v>9.5922200310484929E-2</v>
      </c>
      <c r="E74" s="16"/>
      <c r="F74" s="16">
        <f t="shared" ca="1" si="11"/>
        <v>0.43002099048127451</v>
      </c>
      <c r="G74" s="26">
        <v>0.44547686475819998</v>
      </c>
      <c r="H74" s="26">
        <v>1.5396177070753476</v>
      </c>
      <c r="I74" s="16">
        <f t="shared" ca="1" si="12"/>
        <v>121</v>
      </c>
      <c r="J74" s="16">
        <f t="shared" si="13"/>
        <v>0.13755332334313031</v>
      </c>
      <c r="K74" s="16">
        <f t="shared" ca="1" si="14"/>
        <v>-0.34732291042552121</v>
      </c>
      <c r="L74" s="16">
        <f t="shared" ca="1" si="17"/>
        <v>1.4240295206989351</v>
      </c>
      <c r="M74" s="16"/>
      <c r="N74" s="16"/>
      <c r="O74" s="16"/>
      <c r="P74" s="16"/>
    </row>
    <row r="75" spans="1:16" x14ac:dyDescent="0.15">
      <c r="A75" s="16">
        <f t="shared" si="15"/>
        <v>68</v>
      </c>
      <c r="B75" s="22">
        <f t="shared" ca="1" si="9"/>
        <v>-2.0305607452189012E-2</v>
      </c>
      <c r="C75" s="22">
        <f t="shared" ca="1" si="16"/>
        <v>0.54923720479526528</v>
      </c>
      <c r="D75" s="16">
        <f t="shared" ca="1" si="10"/>
        <v>-0.13015304841124209</v>
      </c>
      <c r="E75" s="16"/>
      <c r="F75" s="16">
        <f t="shared" ca="1" si="11"/>
        <v>0.26378468924166332</v>
      </c>
      <c r="G75" s="26">
        <v>0.68148709444332589</v>
      </c>
      <c r="H75" s="26">
        <v>1.6771710304184779</v>
      </c>
      <c r="I75" s="16">
        <f t="shared" ca="1" si="12"/>
        <v>150</v>
      </c>
      <c r="J75" s="16">
        <f t="shared" si="13"/>
        <v>0.34605288835963011</v>
      </c>
      <c r="K75" s="16">
        <f t="shared" ca="1" si="14"/>
        <v>-0.24795047049437557</v>
      </c>
      <c r="L75" s="16">
        <f t="shared" ca="1" si="17"/>
        <v>1.0767066102734137</v>
      </c>
      <c r="M75" s="16"/>
      <c r="N75" s="16"/>
      <c r="O75" s="16"/>
      <c r="P75" s="16"/>
    </row>
    <row r="76" spans="1:16" x14ac:dyDescent="0.15">
      <c r="A76" s="16">
        <f t="shared" si="15"/>
        <v>69</v>
      </c>
      <c r="B76" s="22">
        <f t="shared" ca="1" si="9"/>
        <v>0.30039408327300882</v>
      </c>
      <c r="C76" s="22">
        <f t="shared" ca="1" si="16"/>
        <v>0.41908415638402319</v>
      </c>
      <c r="D76" s="16">
        <f t="shared" ca="1" si="10"/>
        <v>0.21657725199620415</v>
      </c>
      <c r="E76" s="16"/>
      <c r="F76" s="16">
        <f t="shared" ca="1" si="11"/>
        <v>0.46858470654010287</v>
      </c>
      <c r="G76" s="26">
        <v>-0.44563055731319973</v>
      </c>
      <c r="H76" s="26">
        <v>2.023223918778108</v>
      </c>
      <c r="I76" s="16">
        <f t="shared" ca="1" si="12"/>
        <v>114</v>
      </c>
      <c r="J76" s="16">
        <f t="shared" si="13"/>
        <v>-0.8502753410688213</v>
      </c>
      <c r="K76" s="16">
        <f t="shared" ca="1" si="14"/>
        <v>0.35751218439454346</v>
      </c>
      <c r="L76" s="16">
        <f t="shared" ca="1" si="17"/>
        <v>0.82875613977903817</v>
      </c>
      <c r="M76" s="16"/>
      <c r="N76" s="16"/>
      <c r="O76" s="16"/>
      <c r="P76" s="16"/>
    </row>
    <row r="77" spans="1:16" x14ac:dyDescent="0.15">
      <c r="A77" s="16">
        <f t="shared" si="15"/>
        <v>70</v>
      </c>
      <c r="B77" s="22">
        <f t="shared" ca="1" si="9"/>
        <v>0.93845834214909485</v>
      </c>
      <c r="C77" s="22">
        <f t="shared" ca="1" si="16"/>
        <v>0.63566140838022733</v>
      </c>
      <c r="D77" s="16">
        <f t="shared" ca="1" si="10"/>
        <v>0.81132606047304934</v>
      </c>
      <c r="E77" s="16"/>
      <c r="F77" s="16">
        <f t="shared" ca="1" si="11"/>
        <v>0.68176217198036004</v>
      </c>
      <c r="G77" s="26">
        <v>0.6019581164387634</v>
      </c>
      <c r="H77" s="26">
        <v>1.1729485777092867</v>
      </c>
      <c r="I77" s="16">
        <f t="shared" ca="1" si="12"/>
        <v>72</v>
      </c>
      <c r="J77" s="16">
        <f t="shared" si="13"/>
        <v>0.36736840089690603</v>
      </c>
      <c r="K77" s="16">
        <f t="shared" ca="1" si="14"/>
        <v>1.1498454848548993</v>
      </c>
      <c r="L77" s="16">
        <f t="shared" ca="1" si="17"/>
        <v>1.1862683241735816</v>
      </c>
      <c r="M77" s="16"/>
      <c r="N77" s="16"/>
      <c r="O77" s="16"/>
      <c r="P77" s="16"/>
    </row>
    <row r="78" spans="1:16" x14ac:dyDescent="0.15">
      <c r="A78" s="16">
        <f t="shared" si="15"/>
        <v>71</v>
      </c>
      <c r="B78" s="22">
        <f t="shared" ca="1" si="9"/>
        <v>0.87690191971046438</v>
      </c>
      <c r="C78" s="22">
        <f t="shared" ca="1" si="16"/>
        <v>1.4469874688532767</v>
      </c>
      <c r="D78" s="16">
        <f t="shared" ca="1" si="10"/>
        <v>0.58750442593980923</v>
      </c>
      <c r="E78" s="16"/>
      <c r="F78" s="16">
        <f t="shared" ca="1" si="11"/>
        <v>0.66330736662717615</v>
      </c>
      <c r="G78" s="26">
        <v>0.75593765761109299</v>
      </c>
      <c r="H78" s="26">
        <v>1.5403169786061928</v>
      </c>
      <c r="I78" s="16">
        <f t="shared" ca="1" si="12"/>
        <v>76</v>
      </c>
      <c r="J78" s="16">
        <f t="shared" si="13"/>
        <v>0.44787426188985435</v>
      </c>
      <c r="K78" s="16">
        <f t="shared" ca="1" si="14"/>
        <v>1.7404176707678215E-2</v>
      </c>
      <c r="L78" s="16">
        <f t="shared" ca="1" si="17"/>
        <v>2.3361138090284808</v>
      </c>
      <c r="M78" s="16"/>
      <c r="N78" s="16"/>
      <c r="O78" s="16"/>
      <c r="P78" s="16"/>
    </row>
    <row r="79" spans="1:16" x14ac:dyDescent="0.15">
      <c r="A79" s="16">
        <f t="shared" si="15"/>
        <v>72</v>
      </c>
      <c r="B79" s="22">
        <f t="shared" ca="1" si="9"/>
        <v>0.32616750645227455</v>
      </c>
      <c r="C79" s="22">
        <f t="shared" ca="1" si="16"/>
        <v>2.0344918947930859</v>
      </c>
      <c r="D79" s="16">
        <f t="shared" ca="1" si="10"/>
        <v>-8.0730872506342699E-2</v>
      </c>
      <c r="E79" s="16"/>
      <c r="F79" s="16">
        <f t="shared" ca="1" si="11"/>
        <v>0.54053664597080053</v>
      </c>
      <c r="G79" s="26">
        <v>0.15080957776403395</v>
      </c>
      <c r="H79" s="26">
        <v>1.9881912404960471</v>
      </c>
      <c r="I79" s="16">
        <f t="shared" ca="1" si="12"/>
        <v>97</v>
      </c>
      <c r="J79" s="16">
        <f t="shared" si="13"/>
        <v>-0.24682867033517542</v>
      </c>
      <c r="K79" s="16">
        <f t="shared" ca="1" si="14"/>
        <v>0.36736840089690603</v>
      </c>
      <c r="L79" s="16">
        <f t="shared" ca="1" si="17"/>
        <v>2.353517985736159</v>
      </c>
      <c r="M79" s="16"/>
      <c r="N79" s="16"/>
      <c r="O79" s="16"/>
      <c r="P79" s="16"/>
    </row>
    <row r="80" spans="1:16" x14ac:dyDescent="0.15">
      <c r="A80" s="16">
        <f t="shared" si="15"/>
        <v>73</v>
      </c>
      <c r="B80" s="22">
        <f t="shared" ca="1" si="9"/>
        <v>1.6673453498317128</v>
      </c>
      <c r="C80" s="22">
        <f t="shared" ca="1" si="16"/>
        <v>1.9537610222867432</v>
      </c>
      <c r="D80" s="16">
        <f t="shared" ca="1" si="10"/>
        <v>1.2765931453743642</v>
      </c>
      <c r="E80" s="16"/>
      <c r="F80" s="16">
        <f t="shared" ca="1" si="11"/>
        <v>6.7942458572935349E-2</v>
      </c>
      <c r="G80" s="26">
        <v>-0.39193761507510821</v>
      </c>
      <c r="H80" s="26">
        <v>1.7413625701608717</v>
      </c>
      <c r="I80" s="16">
        <f t="shared" ca="1" si="12"/>
        <v>187</v>
      </c>
      <c r="J80" s="16">
        <f t="shared" si="13"/>
        <v>-0.74021012910728268</v>
      </c>
      <c r="K80" s="16">
        <f t="shared" ca="1" si="14"/>
        <v>0.17872401599780052</v>
      </c>
      <c r="L80" s="16">
        <f t="shared" ca="1" si="17"/>
        <v>2.7208863866330653</v>
      </c>
      <c r="M80" s="16"/>
      <c r="N80" s="16"/>
      <c r="O80" s="16"/>
      <c r="P80" s="16"/>
    </row>
    <row r="81" spans="1:16" x14ac:dyDescent="0.15">
      <c r="A81" s="16">
        <f t="shared" si="15"/>
        <v>74</v>
      </c>
      <c r="B81" s="22">
        <f t="shared" ca="1" si="9"/>
        <v>7.365223591435488E-2</v>
      </c>
      <c r="C81" s="22">
        <f t="shared" ca="1" si="16"/>
        <v>3.2303541676611074</v>
      </c>
      <c r="D81" s="16">
        <f t="shared" ca="1" si="10"/>
        <v>-0.57241859761786662</v>
      </c>
      <c r="E81" s="16"/>
      <c r="F81" s="16">
        <f t="shared" ca="1" si="11"/>
        <v>0.27868213178405132</v>
      </c>
      <c r="G81" s="26">
        <v>-1.0405193547792457E-2</v>
      </c>
      <c r="H81" s="26">
        <v>1.001152441053589</v>
      </c>
      <c r="I81" s="16">
        <f t="shared" ca="1" si="12"/>
        <v>149</v>
      </c>
      <c r="J81" s="16">
        <f t="shared" si="13"/>
        <v>-0.21063568175851022</v>
      </c>
      <c r="K81" s="16">
        <f t="shared" ca="1" si="14"/>
        <v>-0.32365662872049716</v>
      </c>
      <c r="L81" s="16">
        <f t="shared" ca="1" si="17"/>
        <v>2.8996104026308656</v>
      </c>
      <c r="M81" s="16"/>
      <c r="N81" s="16"/>
      <c r="O81" s="16"/>
      <c r="P81" s="16"/>
    </row>
    <row r="82" spans="1:16" x14ac:dyDescent="0.15">
      <c r="A82" s="16">
        <f t="shared" si="15"/>
        <v>75</v>
      </c>
      <c r="B82" s="22">
        <f t="shared" ca="1" si="9"/>
        <v>0.24748877222246463</v>
      </c>
      <c r="C82" s="22">
        <f t="shared" ca="1" si="16"/>
        <v>2.6579355700432408</v>
      </c>
      <c r="D82" s="16">
        <f t="shared" ca="1" si="10"/>
        <v>-0.28409834178618354</v>
      </c>
      <c r="E82" s="16"/>
      <c r="F82" s="16">
        <f t="shared" ca="1" si="11"/>
        <v>0.25362960578894989</v>
      </c>
      <c r="G82" s="26">
        <v>0.71976314499656713</v>
      </c>
      <c r="H82" s="26">
        <v>0.79051675929507881</v>
      </c>
      <c r="I82" s="16">
        <f t="shared" ca="1" si="12"/>
        <v>153</v>
      </c>
      <c r="J82" s="16">
        <f t="shared" si="13"/>
        <v>0.56165979313755132</v>
      </c>
      <c r="K82" s="16">
        <f t="shared" ca="1" si="14"/>
        <v>0.43440108436979019</v>
      </c>
      <c r="L82" s="16">
        <f t="shared" ca="1" si="17"/>
        <v>2.5759537739103684</v>
      </c>
      <c r="M82" s="16"/>
      <c r="N82" s="16"/>
      <c r="O82" s="16"/>
      <c r="P82" s="16"/>
    </row>
    <row r="83" spans="1:16" x14ac:dyDescent="0.15">
      <c r="A83" s="16">
        <f t="shared" si="15"/>
        <v>76</v>
      </c>
      <c r="B83" s="22">
        <f t="shared" ca="1" si="9"/>
        <v>0.50485797041370484</v>
      </c>
      <c r="C83" s="22">
        <f t="shared" ca="1" si="16"/>
        <v>2.3738372282570572</v>
      </c>
      <c r="D83" s="16">
        <f t="shared" ca="1" si="10"/>
        <v>3.0090524762293125E-2</v>
      </c>
      <c r="E83" s="16"/>
      <c r="F83" s="16">
        <f t="shared" ca="1" si="11"/>
        <v>0.73678793235939344</v>
      </c>
      <c r="G83" s="26">
        <v>3.0771681131428141E-2</v>
      </c>
      <c r="H83" s="26">
        <v>1.3521765524326301</v>
      </c>
      <c r="I83" s="16">
        <f t="shared" ca="1" si="12"/>
        <v>60</v>
      </c>
      <c r="J83" s="16">
        <f t="shared" si="13"/>
        <v>-0.23966362935509777</v>
      </c>
      <c r="K83" s="16">
        <f t="shared" ca="1" si="14"/>
        <v>0.44787426188985435</v>
      </c>
      <c r="L83" s="16">
        <f t="shared" ca="1" si="17"/>
        <v>3.0103548582801585</v>
      </c>
      <c r="M83" s="16"/>
      <c r="N83" s="16"/>
      <c r="O83" s="16"/>
      <c r="P83" s="16"/>
    </row>
    <row r="84" spans="1:16" x14ac:dyDescent="0.15">
      <c r="A84" s="16">
        <f t="shared" si="15"/>
        <v>77</v>
      </c>
      <c r="B84" s="22">
        <f t="shared" ca="1" si="9"/>
        <v>-7.0671756975368261E-2</v>
      </c>
      <c r="C84" s="22">
        <f t="shared" ca="1" si="16"/>
        <v>2.4039277530193504</v>
      </c>
      <c r="D84" s="16">
        <f t="shared" ca="1" si="10"/>
        <v>-0.55145730757923839</v>
      </c>
      <c r="E84" s="16"/>
      <c r="F84" s="16">
        <f t="shared" ca="1" si="11"/>
        <v>0.36794477160569938</v>
      </c>
      <c r="G84" s="26">
        <v>0.22556813098693165</v>
      </c>
      <c r="H84" s="26">
        <v>1.1125129230775324</v>
      </c>
      <c r="I84" s="16">
        <f t="shared" ca="1" si="12"/>
        <v>135</v>
      </c>
      <c r="J84" s="16">
        <f t="shared" si="13"/>
        <v>3.0655463714250875E-3</v>
      </c>
      <c r="K84" s="16">
        <f t="shared" ca="1" si="14"/>
        <v>0.60633875821086058</v>
      </c>
      <c r="L84" s="16">
        <f t="shared" ca="1" si="17"/>
        <v>3.4582291201700128</v>
      </c>
      <c r="M84" s="16"/>
      <c r="N84" s="16"/>
      <c r="O84" s="16"/>
      <c r="P84" s="16"/>
    </row>
    <row r="85" spans="1:16" x14ac:dyDescent="0.15">
      <c r="A85" s="16">
        <f t="shared" si="15"/>
        <v>78</v>
      </c>
      <c r="B85" s="22">
        <f t="shared" ca="1" si="9"/>
        <v>0.7988616703142446</v>
      </c>
      <c r="C85" s="22">
        <f t="shared" ca="1" si="16"/>
        <v>1.852470445440112</v>
      </c>
      <c r="D85" s="16">
        <f t="shared" ca="1" si="10"/>
        <v>0.4283675812262222</v>
      </c>
      <c r="E85" s="16"/>
      <c r="F85" s="16">
        <f t="shared" ca="1" si="11"/>
        <v>0.93737185648423327</v>
      </c>
      <c r="G85" s="26">
        <v>-0.79145760327620129</v>
      </c>
      <c r="H85" s="26">
        <v>1.1155784694489574</v>
      </c>
      <c r="I85" s="16">
        <f t="shared" ca="1" si="12"/>
        <v>16</v>
      </c>
      <c r="J85" s="16">
        <f t="shared" si="13"/>
        <v>-1.0145732971659929</v>
      </c>
      <c r="K85" s="16">
        <f t="shared" ca="1" si="14"/>
        <v>0.51867960310809913</v>
      </c>
      <c r="L85" s="16">
        <f t="shared" ca="1" si="17"/>
        <v>4.0645678783808732</v>
      </c>
      <c r="M85" s="16"/>
      <c r="N85" s="16"/>
      <c r="O85" s="16"/>
      <c r="P85" s="16"/>
    </row>
    <row r="86" spans="1:16" x14ac:dyDescent="0.15">
      <c r="A86" s="16">
        <f t="shared" si="15"/>
        <v>79</v>
      </c>
      <c r="B86" s="22">
        <f t="shared" ca="1" si="9"/>
        <v>1.6923094223512347E-2</v>
      </c>
      <c r="C86" s="22">
        <f t="shared" ca="1" si="16"/>
        <v>2.2808380266663342</v>
      </c>
      <c r="D86" s="16">
        <f t="shared" ca="1" si="10"/>
        <v>-0.43924451110975449</v>
      </c>
      <c r="E86" s="16"/>
      <c r="F86" s="16">
        <f t="shared" ca="1" si="11"/>
        <v>0.60185159910728658</v>
      </c>
      <c r="G86" s="26">
        <v>0.36146253624962699</v>
      </c>
      <c r="H86" s="26">
        <v>0.10100517228296457</v>
      </c>
      <c r="I86" s="16">
        <f t="shared" ca="1" si="12"/>
        <v>84</v>
      </c>
      <c r="J86" s="16">
        <f t="shared" si="13"/>
        <v>0.34126150179303405</v>
      </c>
      <c r="K86" s="16">
        <f t="shared" ca="1" si="14"/>
        <v>-8.0107283857575817E-2</v>
      </c>
      <c r="L86" s="16">
        <f t="shared" ca="1" si="17"/>
        <v>4.5832474814889723</v>
      </c>
      <c r="M86" s="16"/>
      <c r="N86" s="16"/>
      <c r="O86" s="16"/>
      <c r="P86" s="16"/>
    </row>
    <row r="87" spans="1:16" x14ac:dyDescent="0.15">
      <c r="A87" s="16">
        <f t="shared" si="15"/>
        <v>80</v>
      </c>
      <c r="B87" s="22">
        <f t="shared" ca="1" si="9"/>
        <v>-6.8654269011392599E-2</v>
      </c>
      <c r="C87" s="22">
        <f t="shared" ca="1" si="16"/>
        <v>1.8415935155565797</v>
      </c>
      <c r="D87" s="16">
        <f t="shared" ca="1" si="10"/>
        <v>-0.43697297212270847</v>
      </c>
      <c r="E87" s="16"/>
      <c r="F87" s="16">
        <f t="shared" ca="1" si="11"/>
        <v>0.40760744213115352</v>
      </c>
      <c r="G87" s="26">
        <v>-0.13459545286541941</v>
      </c>
      <c r="H87" s="26">
        <v>0.44226667407599862</v>
      </c>
      <c r="I87" s="16">
        <f t="shared" ca="1" si="12"/>
        <v>127</v>
      </c>
      <c r="J87" s="16">
        <f t="shared" si="13"/>
        <v>-0.22304878768061914</v>
      </c>
      <c r="K87" s="16">
        <f t="shared" ca="1" si="14"/>
        <v>0.2339101148213345</v>
      </c>
      <c r="L87" s="16">
        <f t="shared" ca="1" si="17"/>
        <v>4.5031401976313967</v>
      </c>
      <c r="M87" s="16"/>
      <c r="N87" s="16"/>
      <c r="O87" s="16"/>
      <c r="P87" s="16"/>
    </row>
    <row r="88" spans="1:16" x14ac:dyDescent="0.15">
      <c r="A88" s="16">
        <f t="shared" si="15"/>
        <v>81</v>
      </c>
      <c r="B88" s="22">
        <f t="shared" ca="1" si="9"/>
        <v>0.73970629431107215</v>
      </c>
      <c r="C88" s="22">
        <f t="shared" ca="1" si="16"/>
        <v>1.4046205434338712</v>
      </c>
      <c r="D88" s="16">
        <f t="shared" ca="1" si="10"/>
        <v>0.45878218562429796</v>
      </c>
      <c r="E88" s="16"/>
      <c r="F88" s="16">
        <f t="shared" ca="1" si="11"/>
        <v>0.34251290423331771</v>
      </c>
      <c r="G88" s="26">
        <v>4.639700461934676E-2</v>
      </c>
      <c r="H88" s="26">
        <v>0.21921788639537948</v>
      </c>
      <c r="I88" s="16">
        <f t="shared" ca="1" si="12"/>
        <v>139</v>
      </c>
      <c r="J88" s="16">
        <f t="shared" si="13"/>
        <v>2.553427340270864E-3</v>
      </c>
      <c r="K88" s="16">
        <f t="shared" ca="1" si="14"/>
        <v>-1.1299325234792144</v>
      </c>
      <c r="L88" s="16">
        <f t="shared" ca="1" si="17"/>
        <v>4.7370503124527312</v>
      </c>
      <c r="M88" s="16"/>
      <c r="N88" s="16"/>
      <c r="O88" s="16"/>
      <c r="P88" s="16"/>
    </row>
    <row r="89" spans="1:16" x14ac:dyDescent="0.15">
      <c r="A89" s="16">
        <f t="shared" si="15"/>
        <v>82</v>
      </c>
      <c r="B89" s="22">
        <f t="shared" ca="1" si="9"/>
        <v>-0.30559182979157401</v>
      </c>
      <c r="C89" s="22">
        <f t="shared" ca="1" si="16"/>
        <v>1.8634027290581692</v>
      </c>
      <c r="D89" s="16">
        <f t="shared" ca="1" si="10"/>
        <v>-0.67827237560320786</v>
      </c>
      <c r="E89" s="16"/>
      <c r="F89" s="16">
        <f t="shared" ca="1" si="11"/>
        <v>0.38588918443608788</v>
      </c>
      <c r="G89" s="26">
        <v>3.9535418924715321E-2</v>
      </c>
      <c r="H89" s="26">
        <v>0.22177131373565034</v>
      </c>
      <c r="I89" s="16">
        <f t="shared" ca="1" si="12"/>
        <v>132</v>
      </c>
      <c r="J89" s="16">
        <f t="shared" si="13"/>
        <v>-4.8188438224147645E-3</v>
      </c>
      <c r="K89" s="16">
        <f t="shared" ca="1" si="14"/>
        <v>-0.75334201119948019</v>
      </c>
      <c r="L89" s="16">
        <f t="shared" ca="1" si="17"/>
        <v>3.6071177889735169</v>
      </c>
      <c r="M89" s="16"/>
      <c r="N89" s="16"/>
      <c r="O89" s="16"/>
      <c r="P89" s="16"/>
    </row>
    <row r="90" spans="1:16" x14ac:dyDescent="0.15">
      <c r="A90" s="16">
        <f t="shared" si="15"/>
        <v>83</v>
      </c>
      <c r="B90" s="22">
        <f t="shared" ca="1" si="9"/>
        <v>0.63531894745569861</v>
      </c>
      <c r="C90" s="22">
        <f t="shared" ca="1" si="16"/>
        <v>1.1851303534549613</v>
      </c>
      <c r="D90" s="16">
        <f t="shared" ca="1" si="10"/>
        <v>0.39829287676470626</v>
      </c>
      <c r="E90" s="16"/>
      <c r="F90" s="16">
        <f t="shared" ca="1" si="11"/>
        <v>0.69033167928898165</v>
      </c>
      <c r="G90" s="26">
        <v>-0.30393241644287411</v>
      </c>
      <c r="H90" s="26">
        <v>0.21695246991323558</v>
      </c>
      <c r="I90" s="16">
        <f t="shared" ca="1" si="12"/>
        <v>67</v>
      </c>
      <c r="J90" s="16">
        <f t="shared" si="13"/>
        <v>-0.34732291042552121</v>
      </c>
      <c r="K90" s="16">
        <f t="shared" ca="1" si="14"/>
        <v>-0.58465927384990013</v>
      </c>
      <c r="L90" s="16">
        <f t="shared" ca="1" si="17"/>
        <v>2.8537757777740369</v>
      </c>
      <c r="M90" s="16"/>
      <c r="N90" s="16"/>
      <c r="O90" s="16"/>
      <c r="P90" s="16"/>
    </row>
    <row r="91" spans="1:16" x14ac:dyDescent="0.15">
      <c r="A91" s="16">
        <f t="shared" si="15"/>
        <v>84</v>
      </c>
      <c r="B91" s="22">
        <f t="shared" ca="1" si="9"/>
        <v>0.12325091835299355</v>
      </c>
      <c r="C91" s="22">
        <f t="shared" ca="1" si="16"/>
        <v>1.5834232302196676</v>
      </c>
      <c r="D91" s="16">
        <f t="shared" ca="1" si="10"/>
        <v>-0.19343372769093992</v>
      </c>
      <c r="E91" s="16"/>
      <c r="F91" s="16">
        <f t="shared" ca="1" si="11"/>
        <v>0.81119259212626016</v>
      </c>
      <c r="G91" s="26">
        <v>0.72025099019901817</v>
      </c>
      <c r="H91" s="26">
        <v>-0.13037044051228563</v>
      </c>
      <c r="I91" s="16">
        <f t="shared" ca="1" si="12"/>
        <v>46</v>
      </c>
      <c r="J91" s="16">
        <f t="shared" si="13"/>
        <v>0.74632507830147532</v>
      </c>
      <c r="K91" s="16">
        <f t="shared" ca="1" si="14"/>
        <v>0.34126150179303405</v>
      </c>
      <c r="L91" s="16">
        <f t="shared" ca="1" si="17"/>
        <v>2.2691165039241366</v>
      </c>
      <c r="M91" s="16"/>
      <c r="N91" s="16"/>
      <c r="O91" s="16"/>
      <c r="P91" s="16"/>
    </row>
    <row r="92" spans="1:16" x14ac:dyDescent="0.15">
      <c r="A92" s="16">
        <f t="shared" si="15"/>
        <v>85</v>
      </c>
      <c r="B92" s="22">
        <f t="shared" ca="1" si="9"/>
        <v>0.27584092353659345</v>
      </c>
      <c r="C92" s="22">
        <f t="shared" ca="1" si="16"/>
        <v>1.3899895025287277</v>
      </c>
      <c r="D92" s="16">
        <f t="shared" ca="1" si="10"/>
        <v>-2.156976969152069E-3</v>
      </c>
      <c r="E92" s="16"/>
      <c r="F92" s="16">
        <f t="shared" ca="1" si="11"/>
        <v>8.7840741259316291E-2</v>
      </c>
      <c r="G92" s="26">
        <v>0.35757789653887728</v>
      </c>
      <c r="H92" s="26">
        <v>0.61595463778918969</v>
      </c>
      <c r="I92" s="16">
        <f t="shared" ca="1" si="12"/>
        <v>182</v>
      </c>
      <c r="J92" s="16">
        <f t="shared" si="13"/>
        <v>0.23438696898103928</v>
      </c>
      <c r="K92" s="16">
        <f t="shared" ca="1" si="14"/>
        <v>9.8472661296730601E-2</v>
      </c>
      <c r="L92" s="16">
        <f t="shared" ca="1" si="17"/>
        <v>2.6103780057171706</v>
      </c>
      <c r="M92" s="16"/>
      <c r="N92" s="16"/>
      <c r="O92" s="16"/>
      <c r="P92" s="16"/>
    </row>
    <row r="93" spans="1:16" x14ac:dyDescent="0.15">
      <c r="A93" s="16">
        <f t="shared" si="15"/>
        <v>86</v>
      </c>
      <c r="B93" s="22">
        <f t="shared" ca="1" si="9"/>
        <v>0.32154551186911512</v>
      </c>
      <c r="C93" s="22">
        <f t="shared" ca="1" si="16"/>
        <v>1.3878325255595756</v>
      </c>
      <c r="D93" s="16">
        <f t="shared" ca="1" si="10"/>
        <v>4.3979006757200123E-2</v>
      </c>
      <c r="E93" s="16"/>
      <c r="F93" s="16">
        <f t="shared" ca="1" si="11"/>
        <v>0.51870677081705729</v>
      </c>
      <c r="G93" s="26">
        <v>0.13130426209504423</v>
      </c>
      <c r="H93" s="26">
        <v>0.85034160677022896</v>
      </c>
      <c r="I93" s="16">
        <f t="shared" ca="1" si="12"/>
        <v>105</v>
      </c>
      <c r="J93" s="16">
        <f t="shared" si="13"/>
        <v>-3.8764059259001615E-2</v>
      </c>
      <c r="K93" s="16">
        <f t="shared" ca="1" si="14"/>
        <v>0.39620286464838417</v>
      </c>
      <c r="L93" s="16">
        <f t="shared" ca="1" si="17"/>
        <v>2.708850667013901</v>
      </c>
      <c r="M93" s="16"/>
      <c r="N93" s="16"/>
      <c r="O93" s="16"/>
      <c r="P93" s="16"/>
    </row>
    <row r="94" spans="1:16" x14ac:dyDescent="0.15">
      <c r="A94" s="16">
        <f t="shared" si="15"/>
        <v>87</v>
      </c>
      <c r="B94" s="22">
        <f t="shared" ca="1" si="9"/>
        <v>-0.68191319550035323</v>
      </c>
      <c r="C94" s="22">
        <f t="shared" ca="1" si="16"/>
        <v>1.4318115323167757</v>
      </c>
      <c r="D94" s="16">
        <f t="shared" ca="1" si="10"/>
        <v>-0.96827550196370837</v>
      </c>
      <c r="E94" s="16"/>
      <c r="F94" s="16">
        <f t="shared" ca="1" si="11"/>
        <v>0.83405982069459317</v>
      </c>
      <c r="G94" s="26">
        <v>6.272350419340128E-3</v>
      </c>
      <c r="H94" s="26">
        <v>0.81157754751122735</v>
      </c>
      <c r="I94" s="16">
        <f t="shared" ca="1" si="12"/>
        <v>38</v>
      </c>
      <c r="J94" s="16">
        <f t="shared" si="13"/>
        <v>-0.15604315908290534</v>
      </c>
      <c r="K94" s="16">
        <f t="shared" ca="1" si="14"/>
        <v>0.1915855549128902</v>
      </c>
      <c r="L94" s="16">
        <f t="shared" ca="1" si="17"/>
        <v>3.1050535316622851</v>
      </c>
      <c r="M94" s="16"/>
      <c r="N94" s="16"/>
      <c r="O94" s="16"/>
      <c r="P94" s="16"/>
    </row>
    <row r="95" spans="1:16" x14ac:dyDescent="0.15">
      <c r="A95" s="16">
        <f t="shared" si="15"/>
        <v>88</v>
      </c>
      <c r="B95" s="22">
        <f t="shared" ca="1" si="9"/>
        <v>-0.23417629313672911</v>
      </c>
      <c r="C95" s="22">
        <f t="shared" ca="1" si="16"/>
        <v>0.46353603035306734</v>
      </c>
      <c r="D95" s="16">
        <f t="shared" ca="1" si="10"/>
        <v>-0.32688349920734261</v>
      </c>
      <c r="E95" s="16"/>
      <c r="F95" s="16">
        <f t="shared" ca="1" si="11"/>
        <v>0.26177992455721677</v>
      </c>
      <c r="G95" s="26">
        <v>-0.14873219046299802</v>
      </c>
      <c r="H95" s="26">
        <v>0.65553438842832201</v>
      </c>
      <c r="I95" s="16">
        <f t="shared" ca="1" si="12"/>
        <v>152</v>
      </c>
      <c r="J95" s="16">
        <f t="shared" si="13"/>
        <v>-0.27983906814866244</v>
      </c>
      <c r="K95" s="16">
        <f t="shared" ca="1" si="14"/>
        <v>-0.34850982216121573</v>
      </c>
      <c r="L95" s="16">
        <f t="shared" ca="1" si="17"/>
        <v>3.2966390865751753</v>
      </c>
      <c r="M95" s="16"/>
      <c r="N95" s="16"/>
      <c r="O95" s="16"/>
      <c r="P95" s="16"/>
    </row>
    <row r="96" spans="1:16" x14ac:dyDescent="0.15">
      <c r="A96" s="16">
        <f t="shared" si="15"/>
        <v>89</v>
      </c>
      <c r="B96" s="22">
        <f t="shared" ca="1" si="9"/>
        <v>-0.23046958743628537</v>
      </c>
      <c r="C96" s="22">
        <f t="shared" ca="1" si="16"/>
        <v>0.13665253114572473</v>
      </c>
      <c r="D96" s="16">
        <f t="shared" ca="1" si="10"/>
        <v>-0.25780009366543033</v>
      </c>
      <c r="E96" s="16"/>
      <c r="F96" s="16">
        <f t="shared" ca="1" si="11"/>
        <v>1.339124208895992E-2</v>
      </c>
      <c r="G96" s="26">
        <v>1.3336230066524681</v>
      </c>
      <c r="H96" s="26">
        <v>0.37569532027965957</v>
      </c>
      <c r="I96" s="16">
        <f t="shared" ca="1" si="12"/>
        <v>199</v>
      </c>
      <c r="J96" s="16">
        <f t="shared" si="13"/>
        <v>1.2584839425965362</v>
      </c>
      <c r="K96" s="16">
        <f t="shared" ca="1" si="14"/>
        <v>0.46103817244162393</v>
      </c>
      <c r="L96" s="16">
        <f t="shared" ca="1" si="17"/>
        <v>2.9481292644139598</v>
      </c>
      <c r="M96" s="16"/>
      <c r="N96" s="16"/>
      <c r="O96" s="16"/>
      <c r="P96" s="16"/>
    </row>
    <row r="97" spans="1:16" x14ac:dyDescent="0.15">
      <c r="A97" s="16">
        <f t="shared" si="15"/>
        <v>90</v>
      </c>
      <c r="B97" s="22">
        <f t="shared" ca="1" si="9"/>
        <v>0.59189905693585421</v>
      </c>
      <c r="C97" s="22">
        <f t="shared" ca="1" si="16"/>
        <v>-0.1211475625197056</v>
      </c>
      <c r="D97" s="16">
        <f t="shared" ca="1" si="10"/>
        <v>0.61612856943979533</v>
      </c>
      <c r="E97" s="16"/>
      <c r="F97" s="16">
        <f t="shared" ca="1" si="11"/>
        <v>0.85405927870878318</v>
      </c>
      <c r="G97" s="26">
        <v>0.11108869635724046</v>
      </c>
      <c r="H97" s="26">
        <v>1.6341792628761957</v>
      </c>
      <c r="I97" s="16">
        <f t="shared" ca="1" si="12"/>
        <v>33</v>
      </c>
      <c r="J97" s="16">
        <f t="shared" si="13"/>
        <v>-0.21574715621799867</v>
      </c>
      <c r="K97" s="16">
        <f t="shared" ca="1" si="14"/>
        <v>0.36689215287829025</v>
      </c>
      <c r="L97" s="16">
        <f t="shared" ca="1" si="17"/>
        <v>3.4091674368555838</v>
      </c>
      <c r="M97" s="16"/>
      <c r="N97" s="16"/>
      <c r="O97" s="16"/>
      <c r="P97" s="16"/>
    </row>
    <row r="98" spans="1:16" x14ac:dyDescent="0.15">
      <c r="A98" s="16">
        <f t="shared" si="15"/>
        <v>91</v>
      </c>
      <c r="B98" s="22">
        <f t="shared" ca="1" si="9"/>
        <v>0.38536563299865056</v>
      </c>
      <c r="C98" s="22">
        <f t="shared" ca="1" si="16"/>
        <v>0.49498100692008973</v>
      </c>
      <c r="D98" s="16">
        <f t="shared" ca="1" si="10"/>
        <v>0.28636943161463257</v>
      </c>
      <c r="E98" s="16"/>
      <c r="F98" s="16">
        <f t="shared" ca="1" si="11"/>
        <v>0.40239801961975763</v>
      </c>
      <c r="G98" s="26">
        <v>-2.9950986021612724E-2</v>
      </c>
      <c r="H98" s="26">
        <v>1.4184321066581971</v>
      </c>
      <c r="I98" s="16">
        <f t="shared" ca="1" si="12"/>
        <v>130</v>
      </c>
      <c r="J98" s="16">
        <f t="shared" si="13"/>
        <v>-0.31363740735325218</v>
      </c>
      <c r="K98" s="16">
        <f t="shared" ca="1" si="14"/>
        <v>0.23072009307863417</v>
      </c>
      <c r="L98" s="16">
        <f t="shared" ca="1" si="17"/>
        <v>3.7760595897338742</v>
      </c>
      <c r="M98" s="16"/>
      <c r="N98" s="16"/>
      <c r="O98" s="16"/>
      <c r="P98" s="16"/>
    </row>
    <row r="99" spans="1:16" x14ac:dyDescent="0.15">
      <c r="A99" s="16">
        <f t="shared" si="15"/>
        <v>92</v>
      </c>
      <c r="B99" s="22">
        <f t="shared" ca="1" si="9"/>
        <v>1.3951992504516058</v>
      </c>
      <c r="C99" s="22">
        <f t="shared" ca="1" si="16"/>
        <v>0.7813504385347223</v>
      </c>
      <c r="D99" s="16">
        <f t="shared" ca="1" si="10"/>
        <v>1.2389291627446612</v>
      </c>
      <c r="E99" s="16"/>
      <c r="F99" s="16">
        <f t="shared" ca="1" si="11"/>
        <v>0.97067094555404299</v>
      </c>
      <c r="G99" s="26">
        <v>-0.6061515857781401</v>
      </c>
      <c r="H99" s="26">
        <v>1.1047946993049449</v>
      </c>
      <c r="I99" s="16">
        <f t="shared" ca="1" si="12"/>
        <v>6</v>
      </c>
      <c r="J99" s="16">
        <f t="shared" si="13"/>
        <v>-0.82711052563912912</v>
      </c>
      <c r="K99" s="16">
        <f t="shared" ca="1" si="14"/>
        <v>0.5961085646892299</v>
      </c>
      <c r="L99" s="16">
        <f t="shared" ca="1" si="17"/>
        <v>4.0067796828125086</v>
      </c>
      <c r="M99" s="16"/>
      <c r="N99" s="16"/>
      <c r="O99" s="16"/>
      <c r="P99" s="16"/>
    </row>
    <row r="100" spans="1:16" x14ac:dyDescent="0.15">
      <c r="A100" s="16">
        <f t="shared" si="15"/>
        <v>93</v>
      </c>
      <c r="B100" s="22">
        <f t="shared" ca="1" si="9"/>
        <v>4.2601190357407115E-2</v>
      </c>
      <c r="C100" s="22">
        <f t="shared" ca="1" si="16"/>
        <v>2.0202796012793836</v>
      </c>
      <c r="D100" s="16">
        <f t="shared" ca="1" si="10"/>
        <v>-0.36145472989846961</v>
      </c>
      <c r="E100" s="16"/>
      <c r="F100" s="16">
        <f t="shared" ca="1" si="11"/>
        <v>0.57472976838395662</v>
      </c>
      <c r="G100" s="26">
        <v>0.42242898761145348</v>
      </c>
      <c r="H100" s="26">
        <v>0.27768417366581577</v>
      </c>
      <c r="I100" s="16">
        <f t="shared" ca="1" si="12"/>
        <v>90</v>
      </c>
      <c r="J100" s="16">
        <f t="shared" si="13"/>
        <v>0.36689215287829025</v>
      </c>
      <c r="K100" s="16">
        <f t="shared" ca="1" si="14"/>
        <v>0.66989598756110769</v>
      </c>
      <c r="L100" s="16">
        <f t="shared" ca="1" si="17"/>
        <v>4.6028882475017383</v>
      </c>
      <c r="M100" s="16"/>
      <c r="N100" s="16"/>
      <c r="O100" s="16"/>
      <c r="P100" s="16"/>
    </row>
    <row r="101" spans="1:16" x14ac:dyDescent="0.15">
      <c r="A101" s="16">
        <f t="shared" si="15"/>
        <v>94</v>
      </c>
      <c r="B101" s="22">
        <f t="shared" ca="1" si="9"/>
        <v>0.62947327186141055</v>
      </c>
      <c r="C101" s="22">
        <f t="shared" ca="1" si="16"/>
        <v>1.6588248713809139</v>
      </c>
      <c r="D101" s="16">
        <f t="shared" ca="1" si="10"/>
        <v>0.29770829758522788</v>
      </c>
      <c r="E101" s="16"/>
      <c r="F101" s="16">
        <f t="shared" ca="1" si="11"/>
        <v>0.57992265601192972</v>
      </c>
      <c r="G101" s="26">
        <v>0.58995343775044518</v>
      </c>
      <c r="H101" s="26">
        <v>0.64457632654410602</v>
      </c>
      <c r="I101" s="16">
        <f t="shared" ca="1" si="12"/>
        <v>89</v>
      </c>
      <c r="J101" s="16">
        <f t="shared" si="13"/>
        <v>0.46103817244162393</v>
      </c>
      <c r="K101" s="16">
        <f t="shared" ca="1" si="14"/>
        <v>-0.30457513976532868</v>
      </c>
      <c r="L101" s="16">
        <f t="shared" ca="1" si="17"/>
        <v>5.2727842350628462</v>
      </c>
      <c r="M101" s="16"/>
      <c r="N101" s="16"/>
      <c r="O101" s="16"/>
      <c r="P101" s="16"/>
    </row>
    <row r="102" spans="1:16" x14ac:dyDescent="0.15">
      <c r="A102" s="16">
        <f t="shared" si="15"/>
        <v>95</v>
      </c>
      <c r="B102" s="22">
        <f t="shared" ca="1" si="9"/>
        <v>-1.1353988354622466</v>
      </c>
      <c r="C102" s="22">
        <f t="shared" ca="1" si="16"/>
        <v>1.9565331689661418</v>
      </c>
      <c r="D102" s="16">
        <f t="shared" ca="1" si="10"/>
        <v>-1.5267054692554751</v>
      </c>
      <c r="E102" s="16"/>
      <c r="F102" s="16">
        <f t="shared" ca="1" si="11"/>
        <v>0.9761495611352432</v>
      </c>
      <c r="G102" s="26">
        <v>0.46008739231052292</v>
      </c>
      <c r="H102" s="26">
        <v>1.1056144989857299</v>
      </c>
      <c r="I102" s="16">
        <f t="shared" ca="1" si="12"/>
        <v>4</v>
      </c>
      <c r="J102" s="16">
        <f t="shared" si="13"/>
        <v>0.23896449251337692</v>
      </c>
      <c r="K102" s="16">
        <f t="shared" ca="1" si="14"/>
        <v>0.58982760294200842</v>
      </c>
      <c r="L102" s="16">
        <f t="shared" ca="1" si="17"/>
        <v>4.9682090952975173</v>
      </c>
      <c r="M102" s="16"/>
      <c r="N102" s="16"/>
      <c r="O102" s="16"/>
      <c r="P102" s="16"/>
    </row>
    <row r="103" spans="1:16" x14ac:dyDescent="0.15">
      <c r="A103" s="16">
        <f t="shared" si="15"/>
        <v>96</v>
      </c>
      <c r="B103" s="22">
        <f t="shared" ca="1" si="9"/>
        <v>0.45146642180891705</v>
      </c>
      <c r="C103" s="22">
        <f t="shared" ca="1" si="16"/>
        <v>0.4298276997106667</v>
      </c>
      <c r="D103" s="16">
        <f t="shared" ca="1" si="10"/>
        <v>0.36550088186678376</v>
      </c>
      <c r="E103" s="16"/>
      <c r="F103" s="16">
        <f t="shared" ca="1" si="11"/>
        <v>0.6847437954684179</v>
      </c>
      <c r="G103" s="26">
        <v>0.62642798269436484</v>
      </c>
      <c r="H103" s="26">
        <v>1.3445789914991069</v>
      </c>
      <c r="I103" s="16">
        <f t="shared" ca="1" si="12"/>
        <v>69</v>
      </c>
      <c r="J103" s="16">
        <f t="shared" si="13"/>
        <v>0.35751218439454346</v>
      </c>
      <c r="K103" s="16">
        <f t="shared" ca="1" si="14"/>
        <v>0.2694742399027702</v>
      </c>
      <c r="L103" s="16">
        <f t="shared" ca="1" si="17"/>
        <v>5.5580366982395262</v>
      </c>
      <c r="M103" s="16"/>
      <c r="N103" s="16"/>
      <c r="O103" s="16"/>
      <c r="P103" s="16"/>
    </row>
    <row r="104" spans="1:16" x14ac:dyDescent="0.15">
      <c r="A104" s="16">
        <f t="shared" si="15"/>
        <v>97</v>
      </c>
      <c r="B104" s="22">
        <f t="shared" ca="1" si="9"/>
        <v>0.44367499189949877</v>
      </c>
      <c r="C104" s="22">
        <f t="shared" ca="1" si="16"/>
        <v>0.79532858157745046</v>
      </c>
      <c r="D104" s="16">
        <f t="shared" ca="1" si="10"/>
        <v>0.28460927558400861</v>
      </c>
      <c r="E104" s="16"/>
      <c r="F104" s="16">
        <f t="shared" ca="1" si="11"/>
        <v>0.19092952169568334</v>
      </c>
      <c r="G104" s="26">
        <v>0.20901064111233475</v>
      </c>
      <c r="H104" s="26">
        <v>1.7020911758936503</v>
      </c>
      <c r="I104" s="16">
        <f t="shared" ca="1" si="12"/>
        <v>166</v>
      </c>
      <c r="J104" s="16">
        <f t="shared" si="13"/>
        <v>-0.13140759406639524</v>
      </c>
      <c r="K104" s="16">
        <f t="shared" ca="1" si="14"/>
        <v>-0.24682867033517542</v>
      </c>
      <c r="L104" s="16">
        <f t="shared" ca="1" si="17"/>
        <v>5.8275109381422965</v>
      </c>
      <c r="M104" s="16"/>
      <c r="N104" s="16"/>
      <c r="O104" s="16"/>
      <c r="P104" s="16"/>
    </row>
    <row r="105" spans="1:16" x14ac:dyDescent="0.15">
      <c r="A105" s="16">
        <f t="shared" si="15"/>
        <v>98</v>
      </c>
      <c r="B105" s="22">
        <f t="shared" ca="1" si="9"/>
        <v>0.53855067562237147</v>
      </c>
      <c r="C105" s="22">
        <f t="shared" ca="1" si="16"/>
        <v>1.0799378571614591</v>
      </c>
      <c r="D105" s="16">
        <f t="shared" ca="1" si="10"/>
        <v>0.32256310419007961</v>
      </c>
      <c r="E105" s="16"/>
      <c r="F105" s="16">
        <f t="shared" ca="1" si="11"/>
        <v>0.9568965595159169</v>
      </c>
      <c r="G105" s="26">
        <v>2.4278086257679715E-2</v>
      </c>
      <c r="H105" s="26">
        <v>1.5706835818272551</v>
      </c>
      <c r="I105" s="16">
        <f t="shared" ca="1" si="12"/>
        <v>11</v>
      </c>
      <c r="J105" s="16">
        <f t="shared" si="13"/>
        <v>-0.28985863010777146</v>
      </c>
      <c r="K105" s="16">
        <f t="shared" ca="1" si="14"/>
        <v>0.29282517464961982</v>
      </c>
      <c r="L105" s="16">
        <f t="shared" ca="1" si="17"/>
        <v>5.5806822678071208</v>
      </c>
      <c r="M105" s="16"/>
      <c r="N105" s="16"/>
      <c r="O105" s="16"/>
      <c r="P105" s="16"/>
    </row>
    <row r="106" spans="1:16" x14ac:dyDescent="0.15">
      <c r="A106" s="16">
        <f t="shared" si="15"/>
        <v>99</v>
      </c>
      <c r="B106" s="22">
        <f t="shared" ca="1" si="9"/>
        <v>9.2569814137217182E-2</v>
      </c>
      <c r="C106" s="22">
        <f t="shared" ca="1" si="16"/>
        <v>1.4025009613515387</v>
      </c>
      <c r="D106" s="16">
        <f t="shared" ca="1" si="10"/>
        <v>-0.18793037813309055</v>
      </c>
      <c r="E106" s="16"/>
      <c r="F106" s="16">
        <f t="shared" ca="1" si="11"/>
        <v>0.24119456806529505</v>
      </c>
      <c r="G106" s="26">
        <v>0.1884632053519287</v>
      </c>
      <c r="H106" s="26">
        <v>1.2808249517194836</v>
      </c>
      <c r="I106" s="16">
        <f t="shared" ca="1" si="12"/>
        <v>155</v>
      </c>
      <c r="J106" s="16">
        <f t="shared" si="13"/>
        <v>-6.7701784991968106E-2</v>
      </c>
      <c r="K106" s="16">
        <f t="shared" ca="1" si="14"/>
        <v>-1.3282712689177796</v>
      </c>
      <c r="L106" s="16">
        <f t="shared" ca="1" si="17"/>
        <v>5.8735074424567406</v>
      </c>
      <c r="M106" s="16"/>
      <c r="N106" s="16"/>
      <c r="O106" s="16"/>
      <c r="P106" s="16"/>
    </row>
    <row r="107" spans="1:16" x14ac:dyDescent="0.15">
      <c r="A107" s="16">
        <f t="shared" si="15"/>
        <v>100</v>
      </c>
      <c r="B107" s="22">
        <f t="shared" ca="1" si="9"/>
        <v>0.17223285301896243</v>
      </c>
      <c r="C107" s="22">
        <f t="shared" ca="1" si="16"/>
        <v>1.2145705832184481</v>
      </c>
      <c r="D107" s="16">
        <f t="shared" ca="1" si="10"/>
        <v>-7.0681263624727153E-2</v>
      </c>
      <c r="E107" s="16"/>
      <c r="F107" s="16">
        <f t="shared" ca="1" si="11"/>
        <v>0.64072606614895145</v>
      </c>
      <c r="G107" s="26">
        <v>0.1625173494879274</v>
      </c>
      <c r="H107" s="26">
        <v>1.2131231667275155</v>
      </c>
      <c r="I107" s="16">
        <f t="shared" ca="1" si="12"/>
        <v>79</v>
      </c>
      <c r="J107" s="16">
        <f t="shared" si="13"/>
        <v>-8.0107283857575817E-2</v>
      </c>
      <c r="K107" s="16">
        <f t="shared" ca="1" si="14"/>
        <v>-0.63177034097510543</v>
      </c>
      <c r="L107" s="16">
        <f t="shared" ca="1" si="17"/>
        <v>4.545236173538961</v>
      </c>
      <c r="M107" s="16"/>
      <c r="N107" s="16"/>
      <c r="O107" s="16"/>
      <c r="P107" s="16"/>
    </row>
    <row r="108" spans="1:16" x14ac:dyDescent="0.15">
      <c r="A108" s="16">
        <f t="shared" si="15"/>
        <v>101</v>
      </c>
      <c r="B108" s="22">
        <f t="shared" ca="1" si="9"/>
        <v>8.8771228370435301E-2</v>
      </c>
      <c r="C108" s="22">
        <f t="shared" ca="1" si="16"/>
        <v>1.143889319593721</v>
      </c>
      <c r="D108" s="16">
        <f t="shared" ca="1" si="10"/>
        <v>-0.14000663554830894</v>
      </c>
      <c r="E108" s="16"/>
      <c r="F108" s="16">
        <f t="shared" ca="1" si="11"/>
        <v>0.42424885621634667</v>
      </c>
      <c r="G108" s="26">
        <v>-4.7122741942464075E-2</v>
      </c>
      <c r="H108" s="26">
        <v>1.1330158828699397</v>
      </c>
      <c r="I108" s="16">
        <f t="shared" ca="1" si="12"/>
        <v>123</v>
      </c>
      <c r="J108" s="16">
        <f t="shared" si="13"/>
        <v>-0.273725918516452</v>
      </c>
      <c r="K108" s="16">
        <f t="shared" ca="1" si="14"/>
        <v>0.31376272212141942</v>
      </c>
      <c r="L108" s="16">
        <f t="shared" ca="1" si="17"/>
        <v>3.9134658325638556</v>
      </c>
      <c r="M108" s="16"/>
      <c r="N108" s="16"/>
      <c r="O108" s="16"/>
      <c r="P108" s="16"/>
    </row>
    <row r="109" spans="1:16" x14ac:dyDescent="0.15">
      <c r="A109" s="16">
        <f t="shared" si="15"/>
        <v>102</v>
      </c>
      <c r="B109" s="22">
        <f t="shared" ca="1" si="9"/>
        <v>0.56566088449508789</v>
      </c>
      <c r="C109" s="22">
        <f t="shared" ca="1" si="16"/>
        <v>1.003882684045412</v>
      </c>
      <c r="D109" s="16">
        <f t="shared" ca="1" si="10"/>
        <v>0.36488434768600553</v>
      </c>
      <c r="E109" s="16"/>
      <c r="F109" s="16">
        <f t="shared" ca="1" si="11"/>
        <v>0.14907538802977904</v>
      </c>
      <c r="G109" s="26">
        <v>0.37414444558655424</v>
      </c>
      <c r="H109" s="26">
        <v>0.8592899643534877</v>
      </c>
      <c r="I109" s="16">
        <f t="shared" ca="1" si="12"/>
        <v>173</v>
      </c>
      <c r="J109" s="16">
        <f t="shared" si="13"/>
        <v>0.20228645271585677</v>
      </c>
      <c r="K109" s="16">
        <f t="shared" ca="1" si="14"/>
        <v>0.26054189341207834</v>
      </c>
      <c r="L109" s="16">
        <f t="shared" ca="1" si="17"/>
        <v>4.2272285546852748</v>
      </c>
      <c r="M109" s="16"/>
      <c r="N109" s="16"/>
      <c r="O109" s="16"/>
      <c r="P109" s="16"/>
    </row>
    <row r="110" spans="1:16" x14ac:dyDescent="0.15">
      <c r="A110" s="16">
        <f t="shared" si="15"/>
        <v>103</v>
      </c>
      <c r="B110" s="22">
        <f t="shared" ca="1" si="9"/>
        <v>0.42824052405168878</v>
      </c>
      <c r="C110" s="22">
        <f t="shared" ca="1" si="16"/>
        <v>1.3687670317314176</v>
      </c>
      <c r="D110" s="16">
        <f t="shared" ca="1" si="10"/>
        <v>0.15448711770540524</v>
      </c>
      <c r="E110" s="16"/>
      <c r="F110" s="16">
        <f t="shared" ca="1" si="11"/>
        <v>0.19912610142861475</v>
      </c>
      <c r="G110" s="26">
        <v>-0.29985704510004524</v>
      </c>
      <c r="H110" s="26">
        <v>1.0615764170693445</v>
      </c>
      <c r="I110" s="16">
        <f t="shared" ca="1" si="12"/>
        <v>164</v>
      </c>
      <c r="J110" s="16">
        <f t="shared" si="13"/>
        <v>-0.51217232851391414</v>
      </c>
      <c r="K110" s="16">
        <f t="shared" ca="1" si="14"/>
        <v>0.44943510967474731</v>
      </c>
      <c r="L110" s="16">
        <f t="shared" ca="1" si="17"/>
        <v>4.4877704480973533</v>
      </c>
      <c r="M110" s="16"/>
      <c r="N110" s="16"/>
      <c r="O110" s="16"/>
      <c r="P110" s="16"/>
    </row>
    <row r="111" spans="1:16" x14ac:dyDescent="0.15">
      <c r="A111" s="16">
        <f t="shared" si="15"/>
        <v>104</v>
      </c>
      <c r="B111" s="22">
        <f t="shared" ca="1" si="9"/>
        <v>-0.17910410551415951</v>
      </c>
      <c r="C111" s="22">
        <f t="shared" ca="1" si="16"/>
        <v>1.5232541494368228</v>
      </c>
      <c r="D111" s="16">
        <f t="shared" ca="1" si="10"/>
        <v>-0.48375493540152403</v>
      </c>
      <c r="E111" s="16"/>
      <c r="F111" s="16">
        <f t="shared" ca="1" si="11"/>
        <v>0.84176986830386891</v>
      </c>
      <c r="G111" s="26">
        <v>-9.9613313083668109E-2</v>
      </c>
      <c r="H111" s="26">
        <v>0.54940408855543033</v>
      </c>
      <c r="I111" s="16">
        <f t="shared" ca="1" si="12"/>
        <v>35</v>
      </c>
      <c r="J111" s="16">
        <f t="shared" si="13"/>
        <v>-0.20949413079475421</v>
      </c>
      <c r="K111" s="16">
        <f t="shared" ca="1" si="14"/>
        <v>-0.13313756220632178</v>
      </c>
      <c r="L111" s="16">
        <f t="shared" ca="1" si="17"/>
        <v>4.937205557772101</v>
      </c>
      <c r="M111" s="16"/>
      <c r="N111" s="16"/>
      <c r="O111" s="16"/>
      <c r="P111" s="16"/>
    </row>
    <row r="112" spans="1:16" x14ac:dyDescent="0.15">
      <c r="A112" s="16">
        <f t="shared" si="15"/>
        <v>105</v>
      </c>
      <c r="B112" s="22">
        <f t="shared" ca="1" si="9"/>
        <v>0.63516226007521059</v>
      </c>
      <c r="C112" s="22">
        <f t="shared" ca="1" si="16"/>
        <v>1.0394992140352988</v>
      </c>
      <c r="D112" s="16">
        <f t="shared" ca="1" si="10"/>
        <v>0.42726241726815073</v>
      </c>
      <c r="E112" s="16"/>
      <c r="F112" s="16">
        <f t="shared" ca="1" si="11"/>
        <v>0.87326100442056931</v>
      </c>
      <c r="G112" s="26">
        <v>0.19005670760441021</v>
      </c>
      <c r="H112" s="26">
        <v>0.33990995776067612</v>
      </c>
      <c r="I112" s="16">
        <f t="shared" ca="1" si="12"/>
        <v>24</v>
      </c>
      <c r="J112" s="16">
        <f t="shared" si="13"/>
        <v>0.12207471605227499</v>
      </c>
      <c r="K112" s="16">
        <f t="shared" ca="1" si="14"/>
        <v>-3.8764059259001615E-2</v>
      </c>
      <c r="L112" s="16">
        <f t="shared" ca="1" si="17"/>
        <v>4.804067995565779</v>
      </c>
      <c r="M112" s="16"/>
      <c r="N112" s="16"/>
      <c r="O112" s="16"/>
      <c r="P112" s="16"/>
    </row>
    <row r="113" spans="1:16" x14ac:dyDescent="0.15">
      <c r="A113" s="16">
        <f t="shared" si="15"/>
        <v>106</v>
      </c>
      <c r="B113" s="22">
        <f t="shared" ca="1" si="9"/>
        <v>0.73926861461932014</v>
      </c>
      <c r="C113" s="22">
        <f t="shared" ca="1" si="16"/>
        <v>1.4667616313034495</v>
      </c>
      <c r="D113" s="16">
        <f t="shared" ca="1" si="10"/>
        <v>0.44591628835863029</v>
      </c>
      <c r="E113" s="16"/>
      <c r="F113" s="16">
        <f t="shared" ca="1" si="11"/>
        <v>0.74765046003562952</v>
      </c>
      <c r="G113" s="26">
        <v>9.514641963715488E-2</v>
      </c>
      <c r="H113" s="26">
        <v>0.46198467381295111</v>
      </c>
      <c r="I113" s="16">
        <f t="shared" ca="1" si="12"/>
        <v>58</v>
      </c>
      <c r="J113" s="16">
        <f t="shared" si="13"/>
        <v>2.7494848745646672E-3</v>
      </c>
      <c r="K113" s="16">
        <f t="shared" ca="1" si="14"/>
        <v>0.15711256264238616</v>
      </c>
      <c r="L113" s="16">
        <f t="shared" ca="1" si="17"/>
        <v>4.7653039363067773</v>
      </c>
      <c r="M113" s="16"/>
      <c r="N113" s="16"/>
      <c r="O113" s="16"/>
      <c r="P113" s="16"/>
    </row>
    <row r="114" spans="1:16" x14ac:dyDescent="0.15">
      <c r="A114" s="16">
        <f t="shared" si="15"/>
        <v>107</v>
      </c>
      <c r="B114" s="22">
        <f t="shared" ca="1" si="9"/>
        <v>0.28846331870503927</v>
      </c>
      <c r="C114" s="22">
        <f t="shared" ca="1" si="16"/>
        <v>1.9126779196620798</v>
      </c>
      <c r="D114" s="16">
        <f t="shared" ca="1" si="10"/>
        <v>-9.4072265227376661E-2</v>
      </c>
      <c r="E114" s="16"/>
      <c r="F114" s="16">
        <f t="shared" ca="1" si="11"/>
        <v>0.52210738768643916</v>
      </c>
      <c r="G114" s="26">
        <v>0.35348872514958152</v>
      </c>
      <c r="H114" s="26">
        <v>0.46473415868751577</v>
      </c>
      <c r="I114" s="16">
        <f t="shared" ca="1" si="12"/>
        <v>102</v>
      </c>
      <c r="J114" s="16">
        <f t="shared" si="13"/>
        <v>0.26054189341207834</v>
      </c>
      <c r="K114" s="16">
        <f t="shared" ca="1" si="14"/>
        <v>0.57118064480671371</v>
      </c>
      <c r="L114" s="16">
        <f t="shared" ca="1" si="17"/>
        <v>4.922416498949163</v>
      </c>
      <c r="M114" s="16"/>
      <c r="N114" s="16"/>
      <c r="O114" s="16"/>
      <c r="P114" s="16"/>
    </row>
    <row r="115" spans="1:16" x14ac:dyDescent="0.15">
      <c r="A115" s="16">
        <f t="shared" si="15"/>
        <v>108</v>
      </c>
      <c r="B115" s="22">
        <f t="shared" ca="1" si="9"/>
        <v>0.3621523297631658</v>
      </c>
      <c r="C115" s="22">
        <f t="shared" ca="1" si="16"/>
        <v>1.8186056544347031</v>
      </c>
      <c r="D115" s="16">
        <f t="shared" ca="1" si="10"/>
        <v>-1.5688011237748878E-3</v>
      </c>
      <c r="E115" s="16"/>
      <c r="F115" s="16">
        <f t="shared" ca="1" si="11"/>
        <v>0.12543287513842738</v>
      </c>
      <c r="G115" s="26">
        <v>0.10254614632636395</v>
      </c>
      <c r="H115" s="26">
        <v>0.72527605209959412</v>
      </c>
      <c r="I115" s="16">
        <f t="shared" ca="1" si="12"/>
        <v>178</v>
      </c>
      <c r="J115" s="16">
        <f t="shared" si="13"/>
        <v>-4.2509064093554927E-2</v>
      </c>
      <c r="K115" s="16">
        <f t="shared" ca="1" si="14"/>
        <v>1.0657075253628276</v>
      </c>
      <c r="L115" s="16">
        <f t="shared" ca="1" si="17"/>
        <v>5.4935971437558768</v>
      </c>
      <c r="M115" s="16"/>
      <c r="N115" s="16"/>
      <c r="O115" s="16"/>
      <c r="P115" s="16"/>
    </row>
    <row r="116" spans="1:16" x14ac:dyDescent="0.15">
      <c r="A116" s="16">
        <f t="shared" si="15"/>
        <v>109</v>
      </c>
      <c r="B116" s="22">
        <f t="shared" ca="1" si="9"/>
        <v>0.69056413994838639</v>
      </c>
      <c r="C116" s="22">
        <f t="shared" ca="1" si="16"/>
        <v>1.8170368533109282</v>
      </c>
      <c r="D116" s="16">
        <f t="shared" ca="1" si="10"/>
        <v>0.32715676928620074</v>
      </c>
      <c r="E116" s="16"/>
      <c r="F116" s="16">
        <f t="shared" ca="1" si="11"/>
        <v>0.91447082268216018</v>
      </c>
      <c r="G116" s="26">
        <v>0.40164920757041489</v>
      </c>
      <c r="H116" s="26">
        <v>0.68276698800603919</v>
      </c>
      <c r="I116" s="16">
        <f t="shared" ca="1" si="12"/>
        <v>19</v>
      </c>
      <c r="J116" s="16">
        <f t="shared" si="13"/>
        <v>0.26509580996920701</v>
      </c>
      <c r="K116" s="16">
        <f t="shared" ca="1" si="14"/>
        <v>-1.4185959572794895</v>
      </c>
      <c r="L116" s="16">
        <f t="shared" ca="1" si="17"/>
        <v>6.5593046691187045</v>
      </c>
      <c r="M116" s="16"/>
      <c r="N116" s="16"/>
      <c r="O116" s="16"/>
      <c r="P116" s="16"/>
    </row>
    <row r="117" spans="1:16" x14ac:dyDescent="0.15">
      <c r="A117" s="16">
        <f t="shared" si="15"/>
        <v>110</v>
      </c>
      <c r="B117" s="22">
        <f t="shared" ca="1" si="9"/>
        <v>5.085372890475412E-2</v>
      </c>
      <c r="C117" s="22">
        <f t="shared" ca="1" si="16"/>
        <v>2.144193622597129</v>
      </c>
      <c r="D117" s="16">
        <f t="shared" ca="1" si="10"/>
        <v>-0.37798499561467169</v>
      </c>
      <c r="E117" s="16"/>
      <c r="F117" s="16">
        <f t="shared" ca="1" si="11"/>
        <v>0.8026873304023332</v>
      </c>
      <c r="G117" s="26">
        <v>2.9637105744565517E-2</v>
      </c>
      <c r="H117" s="26">
        <v>0.9478627979752462</v>
      </c>
      <c r="I117" s="16">
        <f t="shared" ca="1" si="12"/>
        <v>48</v>
      </c>
      <c r="J117" s="16">
        <f t="shared" si="13"/>
        <v>-0.15993545385048369</v>
      </c>
      <c r="K117" s="16">
        <f t="shared" ca="1" si="14"/>
        <v>0.21654230886464632</v>
      </c>
      <c r="L117" s="16">
        <f t="shared" ca="1" si="17"/>
        <v>5.1407087118392152</v>
      </c>
      <c r="M117" s="16"/>
      <c r="N117" s="16"/>
      <c r="O117" s="16"/>
      <c r="P117" s="16"/>
    </row>
    <row r="118" spans="1:16" x14ac:dyDescent="0.15">
      <c r="A118" s="16">
        <f t="shared" si="15"/>
        <v>111</v>
      </c>
      <c r="B118" s="22">
        <f t="shared" ca="1" si="9"/>
        <v>0.21000267660501137</v>
      </c>
      <c r="C118" s="22">
        <f t="shared" ca="1" si="16"/>
        <v>1.7662086269824573</v>
      </c>
      <c r="D118" s="16">
        <f t="shared" ca="1" si="10"/>
        <v>-0.14323904879148008</v>
      </c>
      <c r="E118" s="16"/>
      <c r="F118" s="16">
        <f t="shared" ca="1" si="11"/>
        <v>0.92527644533838205</v>
      </c>
      <c r="G118" s="26">
        <v>0.43313017750810867</v>
      </c>
      <c r="H118" s="26">
        <v>0.78792734412476251</v>
      </c>
      <c r="I118" s="16">
        <f t="shared" ca="1" si="12"/>
        <v>17</v>
      </c>
      <c r="J118" s="16">
        <f t="shared" si="13"/>
        <v>0.27554470868315617</v>
      </c>
      <c r="K118" s="16">
        <f t="shared" ca="1" si="14"/>
        <v>0.14259835477277183</v>
      </c>
      <c r="L118" s="16">
        <f t="shared" ca="1" si="17"/>
        <v>5.3572510207038615</v>
      </c>
      <c r="M118" s="16"/>
      <c r="N118" s="16"/>
      <c r="O118" s="16"/>
      <c r="P118" s="16"/>
    </row>
    <row r="119" spans="1:16" x14ac:dyDescent="0.15">
      <c r="A119" s="16">
        <f t="shared" si="15"/>
        <v>112</v>
      </c>
      <c r="B119" s="22">
        <f t="shared" ca="1" si="9"/>
        <v>0.77457904362236429</v>
      </c>
      <c r="C119" s="22">
        <f t="shared" ca="1" si="16"/>
        <v>1.6229695781909772</v>
      </c>
      <c r="D119" s="16">
        <f t="shared" ca="1" si="10"/>
        <v>0.4499851279841689</v>
      </c>
      <c r="E119" s="16"/>
      <c r="F119" s="16">
        <f t="shared" ca="1" si="11"/>
        <v>0.31378692977094147</v>
      </c>
      <c r="G119" s="26">
        <v>-0.15208993628721396</v>
      </c>
      <c r="H119" s="26">
        <v>1.0634720528079187</v>
      </c>
      <c r="I119" s="16">
        <f t="shared" ca="1" si="12"/>
        <v>143</v>
      </c>
      <c r="J119" s="16">
        <f t="shared" si="13"/>
        <v>-0.36478434684879768</v>
      </c>
      <c r="K119" s="16">
        <f t="shared" ca="1" si="14"/>
        <v>0.46265095572653192</v>
      </c>
      <c r="L119" s="16">
        <f t="shared" ca="1" si="17"/>
        <v>5.4998493754766331</v>
      </c>
      <c r="M119" s="16"/>
      <c r="N119" s="16"/>
      <c r="O119" s="16"/>
      <c r="P119" s="16"/>
    </row>
    <row r="120" spans="1:16" x14ac:dyDescent="0.15">
      <c r="A120" s="16">
        <f t="shared" si="15"/>
        <v>113</v>
      </c>
      <c r="B120" s="22">
        <f t="shared" ca="1" si="9"/>
        <v>1.1049835364731115</v>
      </c>
      <c r="C120" s="22">
        <f t="shared" ca="1" si="16"/>
        <v>2.0729547061751461</v>
      </c>
      <c r="D120" s="16">
        <f t="shared" ca="1" si="10"/>
        <v>0.69039259523808205</v>
      </c>
      <c r="E120" s="16"/>
      <c r="F120" s="16">
        <f t="shared" ca="1" si="11"/>
        <v>0.68728768110524574</v>
      </c>
      <c r="G120" s="26">
        <v>-0.10821292930255139</v>
      </c>
      <c r="H120" s="26">
        <v>0.698687705959121</v>
      </c>
      <c r="I120" s="16">
        <f t="shared" ca="1" si="12"/>
        <v>68</v>
      </c>
      <c r="J120" s="16">
        <f t="shared" si="13"/>
        <v>-0.24795047049437557</v>
      </c>
      <c r="K120" s="16">
        <f t="shared" ca="1" si="14"/>
        <v>-0.90813709029452694</v>
      </c>
      <c r="L120" s="16">
        <f t="shared" ca="1" si="17"/>
        <v>5.9625003312031648</v>
      </c>
      <c r="M120" s="16"/>
      <c r="N120" s="16"/>
      <c r="O120" s="16"/>
      <c r="P120" s="16"/>
    </row>
    <row r="121" spans="1:16" x14ac:dyDescent="0.15">
      <c r="A121" s="16">
        <f t="shared" si="15"/>
        <v>114</v>
      </c>
      <c r="B121" s="22">
        <f t="shared" ca="1" si="9"/>
        <v>2.3529515554955249E-2</v>
      </c>
      <c r="C121" s="22">
        <f t="shared" ca="1" si="16"/>
        <v>2.7633473014132282</v>
      </c>
      <c r="D121" s="16">
        <f t="shared" ca="1" si="10"/>
        <v>-0.52913994472769055</v>
      </c>
      <c r="E121" s="16"/>
      <c r="F121" s="16">
        <f t="shared" ca="1" si="11"/>
        <v>0.992571043803126</v>
      </c>
      <c r="G121" s="26">
        <v>-0.19078405451045483</v>
      </c>
      <c r="H121" s="26">
        <v>0.45073723546474542</v>
      </c>
      <c r="I121" s="16">
        <f t="shared" ca="1" si="12"/>
        <v>2</v>
      </c>
      <c r="J121" s="16">
        <f t="shared" si="13"/>
        <v>-0.28093150160340391</v>
      </c>
      <c r="K121" s="16">
        <f t="shared" ca="1" si="14"/>
        <v>-0.8502753410688213</v>
      </c>
      <c r="L121" s="16">
        <f t="shared" ca="1" si="17"/>
        <v>5.0543632409086374</v>
      </c>
      <c r="M121" s="16"/>
      <c r="N121" s="16"/>
      <c r="O121" s="16"/>
      <c r="P121" s="16"/>
    </row>
    <row r="122" spans="1:16" x14ac:dyDescent="0.15">
      <c r="A122" s="16">
        <f t="shared" si="15"/>
        <v>115</v>
      </c>
      <c r="B122" s="22">
        <f t="shared" ca="1" si="9"/>
        <v>-0.99083242771988789</v>
      </c>
      <c r="C122" s="22">
        <f t="shared" ca="1" si="16"/>
        <v>2.2342073566855376</v>
      </c>
      <c r="D122" s="16">
        <f t="shared" ca="1" si="10"/>
        <v>-1.4376738990569955</v>
      </c>
      <c r="E122" s="16"/>
      <c r="F122" s="16">
        <f t="shared" ca="1" si="11"/>
        <v>0.40383638625483342</v>
      </c>
      <c r="G122" s="26">
        <v>0.28084901508781585</v>
      </c>
      <c r="H122" s="26">
        <v>0.16980573386134151</v>
      </c>
      <c r="I122" s="16">
        <f t="shared" ca="1" si="12"/>
        <v>129</v>
      </c>
      <c r="J122" s="16">
        <f t="shared" si="13"/>
        <v>0.24688786831554754</v>
      </c>
      <c r="K122" s="16">
        <f t="shared" ca="1" si="14"/>
        <v>-0.56961433372707426</v>
      </c>
      <c r="L122" s="16">
        <f t="shared" ca="1" si="17"/>
        <v>4.2040878998398163</v>
      </c>
      <c r="M122" s="16"/>
      <c r="N122" s="16"/>
      <c r="O122" s="16"/>
      <c r="P122" s="16"/>
    </row>
    <row r="123" spans="1:16" x14ac:dyDescent="0.15">
      <c r="A123" s="16">
        <f t="shared" si="15"/>
        <v>116</v>
      </c>
      <c r="B123" s="22">
        <f t="shared" ca="1" si="9"/>
        <v>0.63660657938426679</v>
      </c>
      <c r="C123" s="22">
        <f t="shared" ca="1" si="16"/>
        <v>0.79653345762854211</v>
      </c>
      <c r="D123" s="16">
        <f t="shared" ca="1" si="10"/>
        <v>0.47729988785855837</v>
      </c>
      <c r="E123" s="16"/>
      <c r="F123" s="16">
        <f t="shared" ca="1" si="11"/>
        <v>0.57096425708034004</v>
      </c>
      <c r="G123" s="26">
        <v>0.67944728512460761</v>
      </c>
      <c r="H123" s="26">
        <v>0.41669360217688906</v>
      </c>
      <c r="I123" s="16">
        <f t="shared" ca="1" si="12"/>
        <v>92</v>
      </c>
      <c r="J123" s="16">
        <f t="shared" si="13"/>
        <v>0.5961085646892299</v>
      </c>
      <c r="K123" s="16">
        <f t="shared" ca="1" si="14"/>
        <v>0.1528193832518997</v>
      </c>
      <c r="L123" s="16">
        <f t="shared" ca="1" si="17"/>
        <v>3.6344735661127423</v>
      </c>
      <c r="M123" s="16"/>
      <c r="N123" s="16"/>
      <c r="O123" s="16"/>
      <c r="P123" s="16"/>
    </row>
    <row r="124" spans="1:16" x14ac:dyDescent="0.15">
      <c r="A124" s="16">
        <f t="shared" si="15"/>
        <v>117</v>
      </c>
      <c r="B124" s="22">
        <f t="shared" ca="1" si="9"/>
        <v>0.52311903079180866</v>
      </c>
      <c r="C124" s="22">
        <f t="shared" ca="1" si="16"/>
        <v>1.2738333454871005</v>
      </c>
      <c r="D124" s="16">
        <f t="shared" ca="1" si="10"/>
        <v>0.26835236169438859</v>
      </c>
      <c r="E124" s="16"/>
      <c r="F124" s="16">
        <f t="shared" ca="1" si="11"/>
        <v>0.77351592774392874</v>
      </c>
      <c r="G124" s="26">
        <v>0.40662622686238437</v>
      </c>
      <c r="H124" s="26">
        <v>1.0128021668661189</v>
      </c>
      <c r="I124" s="16">
        <f t="shared" ca="1" si="12"/>
        <v>53</v>
      </c>
      <c r="J124" s="16">
        <f t="shared" si="13"/>
        <v>0.20406579348916054</v>
      </c>
      <c r="K124" s="16">
        <f t="shared" ca="1" si="14"/>
        <v>-0.67060159157809207</v>
      </c>
      <c r="L124" s="16">
        <f t="shared" ca="1" si="17"/>
        <v>3.7872929493646419</v>
      </c>
      <c r="M124" s="16"/>
      <c r="N124" s="16"/>
      <c r="O124" s="16"/>
      <c r="P124" s="16"/>
    </row>
    <row r="125" spans="1:16" x14ac:dyDescent="0.15">
      <c r="A125" s="16">
        <f t="shared" si="15"/>
        <v>118</v>
      </c>
      <c r="B125" s="22">
        <f t="shared" ca="1" si="9"/>
        <v>0.36915145029334073</v>
      </c>
      <c r="C125" s="22">
        <f t="shared" ca="1" si="16"/>
        <v>1.5421857071814891</v>
      </c>
      <c r="D125" s="16">
        <f t="shared" ca="1" si="10"/>
        <v>6.0714308857042765E-2</v>
      </c>
      <c r="E125" s="16"/>
      <c r="F125" s="16">
        <f t="shared" ca="1" si="11"/>
        <v>0.64268644383082185</v>
      </c>
      <c r="G125" s="26">
        <v>0.76205319517915515</v>
      </c>
      <c r="H125" s="26">
        <v>1.2168679603552794</v>
      </c>
      <c r="I125" s="16">
        <f t="shared" ca="1" si="12"/>
        <v>78</v>
      </c>
      <c r="J125" s="16">
        <f t="shared" si="13"/>
        <v>0.51867960310809913</v>
      </c>
      <c r="K125" s="16">
        <f t="shared" ca="1" si="14"/>
        <v>0.38488187256531114</v>
      </c>
      <c r="L125" s="16">
        <f t="shared" ca="1" si="17"/>
        <v>3.11669135778655</v>
      </c>
      <c r="M125" s="16"/>
      <c r="N125" s="16"/>
      <c r="O125" s="16"/>
      <c r="P125" s="16"/>
    </row>
    <row r="126" spans="1:16" x14ac:dyDescent="0.15">
      <c r="A126" s="16">
        <f t="shared" si="15"/>
        <v>119</v>
      </c>
      <c r="B126" s="22">
        <f t="shared" ca="1" si="9"/>
        <v>0.686418611712033</v>
      </c>
      <c r="C126" s="22">
        <f t="shared" ca="1" si="16"/>
        <v>1.6029000160385318</v>
      </c>
      <c r="D126" s="16">
        <f t="shared" ca="1" si="10"/>
        <v>0.36583860850432659</v>
      </c>
      <c r="E126" s="16"/>
      <c r="F126" s="16">
        <f t="shared" ca="1" si="11"/>
        <v>0.40964410258900052</v>
      </c>
      <c r="G126" s="26">
        <v>0.89385337998318626</v>
      </c>
      <c r="H126" s="26">
        <v>1.7355475634633786</v>
      </c>
      <c r="I126" s="16">
        <f t="shared" ca="1" si="12"/>
        <v>126</v>
      </c>
      <c r="J126" s="16">
        <f t="shared" si="13"/>
        <v>0.54674386729051072</v>
      </c>
      <c r="K126" s="16">
        <f t="shared" ca="1" si="14"/>
        <v>0.80235630379588652</v>
      </c>
      <c r="L126" s="16">
        <f t="shared" ca="1" si="17"/>
        <v>3.5015732303518612</v>
      </c>
      <c r="M126" s="16"/>
      <c r="N126" s="16"/>
      <c r="O126" s="16"/>
      <c r="P126" s="16"/>
    </row>
    <row r="127" spans="1:16" x14ac:dyDescent="0.15">
      <c r="A127" s="16">
        <f t="shared" si="15"/>
        <v>120</v>
      </c>
      <c r="B127" s="22">
        <f t="shared" ca="1" si="9"/>
        <v>1.3224024780090697</v>
      </c>
      <c r="C127" s="22">
        <f t="shared" ca="1" si="16"/>
        <v>1.9687386245428584</v>
      </c>
      <c r="D127" s="16">
        <f t="shared" ca="1" si="10"/>
        <v>0.92865475310049828</v>
      </c>
      <c r="E127" s="16"/>
      <c r="F127" s="16">
        <f t="shared" ca="1" si="11"/>
        <v>0.26268716426189342</v>
      </c>
      <c r="G127" s="26">
        <v>-0.31352348329724739</v>
      </c>
      <c r="H127" s="26">
        <v>2.2822914307538893</v>
      </c>
      <c r="I127" s="16">
        <f t="shared" ca="1" si="12"/>
        <v>151</v>
      </c>
      <c r="J127" s="16">
        <f t="shared" si="13"/>
        <v>-0.76998176944802532</v>
      </c>
      <c r="K127" s="16">
        <f t="shared" ca="1" si="14"/>
        <v>6.3061697186916899E-2</v>
      </c>
      <c r="L127" s="16">
        <f t="shared" ca="1" si="17"/>
        <v>4.3039295341477475</v>
      </c>
      <c r="M127" s="16"/>
      <c r="N127" s="16"/>
      <c r="O127" s="16"/>
      <c r="P127" s="16"/>
    </row>
    <row r="128" spans="1:16" x14ac:dyDescent="0.15">
      <c r="A128" s="16">
        <f t="shared" si="15"/>
        <v>121</v>
      </c>
      <c r="B128" s="22">
        <f t="shared" ca="1" si="9"/>
        <v>1.1131934557504555</v>
      </c>
      <c r="C128" s="22">
        <f t="shared" ca="1" si="16"/>
        <v>2.8973933776433567</v>
      </c>
      <c r="D128" s="16">
        <f t="shared" ca="1" si="10"/>
        <v>0.53371478022178387</v>
      </c>
      <c r="E128" s="16"/>
      <c r="F128" s="16">
        <f t="shared" ca="1" si="11"/>
        <v>0.83342451641938797</v>
      </c>
      <c r="G128" s="26">
        <v>0.3818520293455166</v>
      </c>
      <c r="H128" s="26">
        <v>1.512309661305864</v>
      </c>
      <c r="I128" s="16">
        <f t="shared" ca="1" si="12"/>
        <v>39</v>
      </c>
      <c r="J128" s="16">
        <f t="shared" si="13"/>
        <v>7.9390097084343747E-2</v>
      </c>
      <c r="K128" s="16">
        <f t="shared" ca="1" si="14"/>
        <v>0.13755332334313031</v>
      </c>
      <c r="L128" s="16">
        <f t="shared" ca="1" si="17"/>
        <v>4.3669912313346639</v>
      </c>
      <c r="M128" s="16"/>
      <c r="N128" s="16"/>
      <c r="O128" s="16"/>
      <c r="P128" s="16"/>
    </row>
    <row r="129" spans="1:16" x14ac:dyDescent="0.15">
      <c r="A129" s="16">
        <f t="shared" si="15"/>
        <v>122</v>
      </c>
      <c r="B129" s="22">
        <f t="shared" ca="1" si="9"/>
        <v>-0.24006196436072524</v>
      </c>
      <c r="C129" s="22">
        <f t="shared" ca="1" si="16"/>
        <v>3.4311081578651406</v>
      </c>
      <c r="D129" s="16">
        <f t="shared" ca="1" si="10"/>
        <v>-0.92628359593375365</v>
      </c>
      <c r="E129" s="16"/>
      <c r="F129" s="16">
        <f t="shared" ca="1" si="11"/>
        <v>0.31197707082996007</v>
      </c>
      <c r="G129" s="26">
        <v>-0.53822835124080282</v>
      </c>
      <c r="H129" s="26">
        <v>1.5916997583902077</v>
      </c>
      <c r="I129" s="16">
        <f t="shared" ca="1" si="12"/>
        <v>144</v>
      </c>
      <c r="J129" s="16">
        <f t="shared" si="13"/>
        <v>-0.85656830291884445</v>
      </c>
      <c r="K129" s="16">
        <f t="shared" ca="1" si="14"/>
        <v>0.23040580436089675</v>
      </c>
      <c r="L129" s="16">
        <f t="shared" ca="1" si="17"/>
        <v>4.5045445546777945</v>
      </c>
      <c r="M129" s="16"/>
      <c r="N129" s="16"/>
      <c r="O129" s="16"/>
      <c r="P129" s="16"/>
    </row>
    <row r="130" spans="1:16" x14ac:dyDescent="0.15">
      <c r="A130" s="16">
        <f t="shared" si="15"/>
        <v>123</v>
      </c>
      <c r="B130" s="22">
        <f t="shared" ca="1" si="9"/>
        <v>0.84582202679075658</v>
      </c>
      <c r="C130" s="22">
        <f t="shared" ca="1" si="16"/>
        <v>2.5048245619313869</v>
      </c>
      <c r="D130" s="16">
        <f t="shared" ca="1" si="10"/>
        <v>0.34485711440447897</v>
      </c>
      <c r="E130" s="16"/>
      <c r="F130" s="16">
        <f t="shared" ca="1" si="11"/>
        <v>4.7013799006303758E-2</v>
      </c>
      <c r="G130" s="26">
        <v>0.25906725838280664</v>
      </c>
      <c r="H130" s="26">
        <v>0.73513145547136327</v>
      </c>
      <c r="I130" s="16">
        <f t="shared" ca="1" si="12"/>
        <v>193</v>
      </c>
      <c r="J130" s="16">
        <f t="shared" si="13"/>
        <v>0.11204096728853397</v>
      </c>
      <c r="K130" s="16">
        <f t="shared" ca="1" si="14"/>
        <v>-0.273725918516452</v>
      </c>
      <c r="L130" s="16">
        <f t="shared" ca="1" si="17"/>
        <v>4.7349503590386917</v>
      </c>
      <c r="M130" s="16"/>
      <c r="N130" s="16"/>
      <c r="O130" s="16"/>
      <c r="P130" s="16"/>
    </row>
    <row r="131" spans="1:16" x14ac:dyDescent="0.15">
      <c r="A131" s="16">
        <f t="shared" si="15"/>
        <v>124</v>
      </c>
      <c r="B131" s="22">
        <f t="shared" ca="1" si="9"/>
        <v>0.74184982618876938</v>
      </c>
      <c r="C131" s="22">
        <f t="shared" ca="1" si="16"/>
        <v>2.8496816763358659</v>
      </c>
      <c r="D131" s="16">
        <f t="shared" ca="1" si="10"/>
        <v>0.17191349092159625</v>
      </c>
      <c r="E131" s="16"/>
      <c r="F131" s="16">
        <f t="shared" ca="1" si="11"/>
        <v>0.54473192767381506</v>
      </c>
      <c r="G131" s="26">
        <v>0.4389087244547496</v>
      </c>
      <c r="H131" s="26">
        <v>0.84717242275989724</v>
      </c>
      <c r="I131" s="16">
        <f t="shared" ca="1" si="12"/>
        <v>96</v>
      </c>
      <c r="J131" s="16">
        <f t="shared" si="13"/>
        <v>0.2694742399027702</v>
      </c>
      <c r="K131" s="16">
        <f t="shared" ca="1" si="14"/>
        <v>0.49569626432005953</v>
      </c>
      <c r="L131" s="16">
        <f t="shared" ca="1" si="17"/>
        <v>4.4612244405222397</v>
      </c>
      <c r="M131" s="16"/>
      <c r="N131" s="16"/>
      <c r="O131" s="16"/>
      <c r="P131" s="16"/>
    </row>
    <row r="132" spans="1:16" x14ac:dyDescent="0.15">
      <c r="A132" s="16">
        <f t="shared" si="15"/>
        <v>125</v>
      </c>
      <c r="B132" s="22">
        <f t="shared" ca="1" si="9"/>
        <v>0.93569692725427944</v>
      </c>
      <c r="C132" s="22">
        <f t="shared" ca="1" si="16"/>
        <v>3.0215951672574621</v>
      </c>
      <c r="D132" s="16">
        <f t="shared" ca="1" si="10"/>
        <v>0.3313778938027867</v>
      </c>
      <c r="E132" s="16"/>
      <c r="F132" s="16">
        <f t="shared" ca="1" si="11"/>
        <v>0.53757164772865396</v>
      </c>
      <c r="G132" s="26">
        <v>-1.1049419363852462</v>
      </c>
      <c r="H132" s="26">
        <v>1.1166466626626674</v>
      </c>
      <c r="I132" s="16">
        <f t="shared" ca="1" si="12"/>
        <v>99</v>
      </c>
      <c r="J132" s="16">
        <f t="shared" si="13"/>
        <v>-1.3282712689177796</v>
      </c>
      <c r="K132" s="16">
        <f t="shared" ca="1" si="14"/>
        <v>0.5281271551018355</v>
      </c>
      <c r="L132" s="16">
        <f t="shared" ca="1" si="17"/>
        <v>4.9569207048422994</v>
      </c>
      <c r="M132" s="16"/>
      <c r="N132" s="16"/>
      <c r="O132" s="16"/>
      <c r="P132" s="16"/>
    </row>
    <row r="133" spans="1:16" x14ac:dyDescent="0.15">
      <c r="A133" s="16">
        <f t="shared" si="15"/>
        <v>126</v>
      </c>
      <c r="B133" s="22">
        <f t="shared" ca="1" si="9"/>
        <v>0.63307528301018401</v>
      </c>
      <c r="C133" s="22">
        <f t="shared" ca="1" si="16"/>
        <v>3.3529730610602488</v>
      </c>
      <c r="D133" s="16">
        <f t="shared" ca="1" si="10"/>
        <v>-3.7519329201865848E-2</v>
      </c>
      <c r="E133" s="16"/>
      <c r="F133" s="16">
        <f t="shared" ca="1" si="11"/>
        <v>0.53781575010328786</v>
      </c>
      <c r="G133" s="26">
        <v>0.25050025339859738</v>
      </c>
      <c r="H133" s="26">
        <v>-0.21162460625511215</v>
      </c>
      <c r="I133" s="16">
        <f t="shared" ca="1" si="12"/>
        <v>98</v>
      </c>
      <c r="J133" s="16">
        <f t="shared" si="13"/>
        <v>0.29282517464961982</v>
      </c>
      <c r="K133" s="16">
        <f t="shared" ca="1" si="14"/>
        <v>0.54674386729051072</v>
      </c>
      <c r="L133" s="16">
        <f t="shared" ca="1" si="17"/>
        <v>5.4850478599441352</v>
      </c>
      <c r="M133" s="16"/>
      <c r="N133" s="16"/>
      <c r="O133" s="16"/>
      <c r="P133" s="16"/>
    </row>
    <row r="134" spans="1:16" x14ac:dyDescent="0.15">
      <c r="A134" s="16">
        <f t="shared" si="15"/>
        <v>127</v>
      </c>
      <c r="B134" s="22">
        <f t="shared" ca="1" si="9"/>
        <v>9.3098740921446987E-2</v>
      </c>
      <c r="C134" s="22">
        <f t="shared" ca="1" si="16"/>
        <v>3.315453731858383</v>
      </c>
      <c r="D134" s="16">
        <f t="shared" ca="1" si="10"/>
        <v>-0.56999200545022966</v>
      </c>
      <c r="E134" s="16"/>
      <c r="F134" s="16">
        <f t="shared" ca="1" si="11"/>
        <v>0.94695283609083214</v>
      </c>
      <c r="G134" s="26">
        <v>0.70763443211621513</v>
      </c>
      <c r="H134" s="26">
        <v>8.1200568394507677E-2</v>
      </c>
      <c r="I134" s="16">
        <f t="shared" ca="1" si="12"/>
        <v>13</v>
      </c>
      <c r="J134" s="16">
        <f t="shared" si="13"/>
        <v>0.69139431843731369</v>
      </c>
      <c r="K134" s="16">
        <f t="shared" ca="1" si="14"/>
        <v>-0.22304878768061914</v>
      </c>
      <c r="L134" s="16">
        <f t="shared" ca="1" si="17"/>
        <v>6.031791727234646</v>
      </c>
      <c r="M134" s="16"/>
      <c r="N134" s="16"/>
      <c r="O134" s="16"/>
      <c r="P134" s="16"/>
    </row>
    <row r="135" spans="1:16" x14ac:dyDescent="0.15">
      <c r="A135" s="16">
        <f t="shared" si="15"/>
        <v>128</v>
      </c>
      <c r="B135" s="22">
        <f t="shared" ref="B135:B198" ca="1" si="18">(NORMINV(RAND(),C$3,C$4))</f>
        <v>-0.57324114848966468</v>
      </c>
      <c r="C135" s="22">
        <f t="shared" ca="1" si="16"/>
        <v>2.7454617264081533</v>
      </c>
      <c r="D135" s="16">
        <f t="shared" ref="D135:D198" ca="1" si="19">C136-C135</f>
        <v>-1.1223334937712952</v>
      </c>
      <c r="E135" s="16"/>
      <c r="F135" s="16">
        <f t="shared" ref="F135:F198" ca="1" si="20">RAND()</f>
        <v>0.63918341649907229</v>
      </c>
      <c r="G135" s="26">
        <v>0.38842909218769883</v>
      </c>
      <c r="H135" s="26">
        <v>0.77259488683182131</v>
      </c>
      <c r="I135" s="16">
        <f t="shared" ref="I135:I198" ca="1" si="21">COUNTIF(F$7:F$206,"&gt;"&amp;F135)</f>
        <v>80</v>
      </c>
      <c r="J135" s="16">
        <f t="shared" ref="J135:J198" si="22">H136-H135</f>
        <v>0.2339101148213345</v>
      </c>
      <c r="K135" s="16">
        <f t="shared" ref="K135:K198" ca="1" si="23">VLOOKUP(A135,I$7:J$206,2,FALSE)</f>
        <v>-0.95461979496553062</v>
      </c>
      <c r="L135" s="16">
        <f t="shared" ca="1" si="17"/>
        <v>5.8087429395540271</v>
      </c>
      <c r="M135" s="16"/>
      <c r="N135" s="16"/>
      <c r="O135" s="16"/>
      <c r="P135" s="16"/>
    </row>
    <row r="136" spans="1:16" x14ac:dyDescent="0.15">
      <c r="A136" s="16">
        <f t="shared" ref="A136:A199" si="24">A135+1</f>
        <v>129</v>
      </c>
      <c r="B136" s="22">
        <f t="shared" ca="1" si="18"/>
        <v>-0.30450295643653763</v>
      </c>
      <c r="C136" s="22">
        <f t="shared" ref="C136:C199" ca="1" si="25">C135+(B135-C$5*C135)</f>
        <v>1.6231282326368581</v>
      </c>
      <c r="D136" s="16">
        <f t="shared" ca="1" si="19"/>
        <v>-0.62912860296390927</v>
      </c>
      <c r="E136" s="16"/>
      <c r="F136" s="16">
        <f t="shared" ca="1" si="20"/>
        <v>0.16301725094958663</v>
      </c>
      <c r="G136" s="26">
        <v>-0.94233474591787592</v>
      </c>
      <c r="H136" s="26">
        <v>1.0065050016531558</v>
      </c>
      <c r="I136" s="16">
        <f t="shared" ca="1" si="21"/>
        <v>172</v>
      </c>
      <c r="J136" s="16">
        <f t="shared" si="22"/>
        <v>-1.1436357462485072</v>
      </c>
      <c r="K136" s="16">
        <f t="shared" ca="1" si="23"/>
        <v>0.24688786831554754</v>
      </c>
      <c r="L136" s="16">
        <f t="shared" ref="L136:L199" ca="1" si="26">L135+K135</f>
        <v>4.8541231445884963</v>
      </c>
      <c r="M136" s="16"/>
      <c r="N136" s="16"/>
      <c r="O136" s="16"/>
      <c r="P136" s="16"/>
    </row>
    <row r="137" spans="1:16" x14ac:dyDescent="0.15">
      <c r="A137" s="16">
        <f t="shared" si="24"/>
        <v>130</v>
      </c>
      <c r="B137" s="22">
        <f t="shared" ca="1" si="18"/>
        <v>-0.72650200656211106</v>
      </c>
      <c r="C137" s="22">
        <f t="shared" ca="1" si="25"/>
        <v>0.99399962967294886</v>
      </c>
      <c r="D137" s="16">
        <f t="shared" ca="1" si="19"/>
        <v>-0.9253019324967009</v>
      </c>
      <c r="E137" s="16"/>
      <c r="F137" s="16">
        <f t="shared" ca="1" si="20"/>
        <v>0.51499291360553157</v>
      </c>
      <c r="G137" s="26">
        <v>0.54375449588764346</v>
      </c>
      <c r="H137" s="26">
        <v>-0.13713074459535135</v>
      </c>
      <c r="I137" s="16">
        <f t="shared" ca="1" si="21"/>
        <v>107</v>
      </c>
      <c r="J137" s="16">
        <f t="shared" si="22"/>
        <v>0.57118064480671371</v>
      </c>
      <c r="K137" s="16">
        <f t="shared" ca="1" si="23"/>
        <v>-0.31363740735325218</v>
      </c>
      <c r="L137" s="16">
        <f t="shared" ca="1" si="26"/>
        <v>5.1010110129040438</v>
      </c>
      <c r="M137" s="16"/>
      <c r="N137" s="16"/>
      <c r="O137" s="16"/>
      <c r="P137" s="16"/>
    </row>
    <row r="138" spans="1:16" x14ac:dyDescent="0.15">
      <c r="A138" s="16">
        <f t="shared" si="24"/>
        <v>131</v>
      </c>
      <c r="B138" s="22">
        <f t="shared" ca="1" si="18"/>
        <v>0.70390893570155044</v>
      </c>
      <c r="C138" s="22">
        <f t="shared" ca="1" si="25"/>
        <v>6.8697697176247963E-2</v>
      </c>
      <c r="D138" s="16">
        <f t="shared" ca="1" si="19"/>
        <v>0.69016939626630081</v>
      </c>
      <c r="E138" s="16"/>
      <c r="F138" s="16">
        <f t="shared" ca="1" si="20"/>
        <v>0.3193020105319313</v>
      </c>
      <c r="G138" s="26">
        <v>-0.10162809887498875</v>
      </c>
      <c r="H138" s="26">
        <v>0.43404990021136236</v>
      </c>
      <c r="I138" s="16">
        <f t="shared" ca="1" si="21"/>
        <v>141</v>
      </c>
      <c r="J138" s="16">
        <f t="shared" si="22"/>
        <v>-0.18843807891726122</v>
      </c>
      <c r="K138" s="16">
        <f t="shared" ca="1" si="23"/>
        <v>0.35596018144489716</v>
      </c>
      <c r="L138" s="16">
        <f t="shared" ca="1" si="26"/>
        <v>4.7873736055507914</v>
      </c>
      <c r="M138" s="16"/>
      <c r="N138" s="16"/>
      <c r="O138" s="16"/>
      <c r="P138" s="16"/>
    </row>
    <row r="139" spans="1:16" x14ac:dyDescent="0.15">
      <c r="A139" s="16">
        <f t="shared" si="24"/>
        <v>132</v>
      </c>
      <c r="B139" s="22">
        <f t="shared" ca="1" si="18"/>
        <v>0.39437381377481345</v>
      </c>
      <c r="C139" s="22">
        <f t="shared" ca="1" si="25"/>
        <v>0.75886709344254877</v>
      </c>
      <c r="D139" s="16">
        <f t="shared" ca="1" si="19"/>
        <v>0.2426003950863036</v>
      </c>
      <c r="E139" s="16"/>
      <c r="F139" s="16">
        <f t="shared" ca="1" si="20"/>
        <v>5.0530203350113156E-2</v>
      </c>
      <c r="G139" s="26">
        <v>0.32495773747517492</v>
      </c>
      <c r="H139" s="26">
        <v>0.24561182129410114</v>
      </c>
      <c r="I139" s="16">
        <f t="shared" ca="1" si="21"/>
        <v>191</v>
      </c>
      <c r="J139" s="16">
        <f t="shared" si="22"/>
        <v>0.27583537321635471</v>
      </c>
      <c r="K139" s="16">
        <f t="shared" ca="1" si="23"/>
        <v>-4.8188438224147645E-3</v>
      </c>
      <c r="L139" s="16">
        <f t="shared" ca="1" si="26"/>
        <v>5.1433337869956883</v>
      </c>
      <c r="M139" s="16"/>
      <c r="N139" s="16"/>
      <c r="O139" s="16"/>
      <c r="P139" s="16"/>
    </row>
    <row r="140" spans="1:16" x14ac:dyDescent="0.15">
      <c r="A140" s="16">
        <f t="shared" si="24"/>
        <v>133</v>
      </c>
      <c r="B140" s="22">
        <f t="shared" ca="1" si="18"/>
        <v>-0.16138023822711739</v>
      </c>
      <c r="C140" s="22">
        <f t="shared" ca="1" si="25"/>
        <v>1.0014674885288524</v>
      </c>
      <c r="D140" s="16">
        <f t="shared" ca="1" si="19"/>
        <v>-0.36167373593288787</v>
      </c>
      <c r="E140" s="16"/>
      <c r="F140" s="16">
        <f t="shared" ca="1" si="20"/>
        <v>0.19915008431354575</v>
      </c>
      <c r="G140" s="26">
        <v>0.53163316304521779</v>
      </c>
      <c r="H140" s="26">
        <v>0.52144719451045585</v>
      </c>
      <c r="I140" s="16">
        <f t="shared" ca="1" si="21"/>
        <v>163</v>
      </c>
      <c r="J140" s="16">
        <f t="shared" si="22"/>
        <v>0.4273437241431266</v>
      </c>
      <c r="K140" s="16">
        <f t="shared" ca="1" si="23"/>
        <v>-0.68787239351188934</v>
      </c>
      <c r="L140" s="16">
        <f t="shared" ca="1" si="26"/>
        <v>5.1385149431732735</v>
      </c>
      <c r="M140" s="16"/>
      <c r="N140" s="16"/>
      <c r="O140" s="16"/>
      <c r="P140" s="16"/>
    </row>
    <row r="141" spans="1:16" x14ac:dyDescent="0.15">
      <c r="A141" s="16">
        <f t="shared" si="24"/>
        <v>134</v>
      </c>
      <c r="B141" s="22">
        <f t="shared" ca="1" si="18"/>
        <v>0.45732502033672795</v>
      </c>
      <c r="C141" s="22">
        <f t="shared" ca="1" si="25"/>
        <v>0.63979375259596449</v>
      </c>
      <c r="D141" s="16">
        <f t="shared" ca="1" si="19"/>
        <v>0.32936626981753503</v>
      </c>
      <c r="E141" s="16"/>
      <c r="F141" s="16">
        <f t="shared" ca="1" si="20"/>
        <v>0.82011266081392065</v>
      </c>
      <c r="G141" s="26">
        <v>-0.70852028401984168</v>
      </c>
      <c r="H141" s="26">
        <v>0.94879091865358245</v>
      </c>
      <c r="I141" s="16">
        <f t="shared" ca="1" si="21"/>
        <v>42</v>
      </c>
      <c r="J141" s="16">
        <f t="shared" si="22"/>
        <v>-0.8982784677505582</v>
      </c>
      <c r="K141" s="16">
        <f t="shared" ca="1" si="23"/>
        <v>4.2602420629811677E-2</v>
      </c>
      <c r="L141" s="16">
        <f t="shared" ca="1" si="26"/>
        <v>4.4506425496613842</v>
      </c>
      <c r="M141" s="16"/>
      <c r="N141" s="16"/>
      <c r="O141" s="16"/>
      <c r="P141" s="16"/>
    </row>
    <row r="142" spans="1:16" x14ac:dyDescent="0.15">
      <c r="A142" s="16">
        <f t="shared" si="24"/>
        <v>135</v>
      </c>
      <c r="B142" s="22">
        <f t="shared" ca="1" si="18"/>
        <v>0.31807299324082322</v>
      </c>
      <c r="C142" s="22">
        <f t="shared" ca="1" si="25"/>
        <v>0.96916002241349952</v>
      </c>
      <c r="D142" s="16">
        <f t="shared" ca="1" si="19"/>
        <v>0.12424098875812328</v>
      </c>
      <c r="E142" s="16"/>
      <c r="F142" s="16">
        <f t="shared" ca="1" si="20"/>
        <v>0.19964358447059893</v>
      </c>
      <c r="G142" s="26">
        <v>1.8505963329845249E-2</v>
      </c>
      <c r="H142" s="26">
        <v>5.0512450903024253E-2</v>
      </c>
      <c r="I142" s="16">
        <f t="shared" ca="1" si="21"/>
        <v>162</v>
      </c>
      <c r="J142" s="16">
        <f t="shared" si="22"/>
        <v>8.4034731492403994E-3</v>
      </c>
      <c r="K142" s="16">
        <f t="shared" ca="1" si="23"/>
        <v>3.0655463714250875E-3</v>
      </c>
      <c r="L142" s="16">
        <f t="shared" ca="1" si="26"/>
        <v>4.4932449702911956</v>
      </c>
      <c r="M142" s="16"/>
      <c r="N142" s="16"/>
      <c r="O142" s="16"/>
      <c r="P142" s="16"/>
    </row>
    <row r="143" spans="1:16" x14ac:dyDescent="0.15">
      <c r="A143" s="16">
        <f t="shared" si="24"/>
        <v>136</v>
      </c>
      <c r="B143" s="22">
        <f t="shared" ca="1" si="18"/>
        <v>-3.6077473886354572E-2</v>
      </c>
      <c r="C143" s="22">
        <f t="shared" ca="1" si="25"/>
        <v>1.0934010111716228</v>
      </c>
      <c r="D143" s="16">
        <f t="shared" ca="1" si="19"/>
        <v>-0.25475767612067912</v>
      </c>
      <c r="E143" s="16"/>
      <c r="F143" s="16">
        <f t="shared" ca="1" si="20"/>
        <v>8.079259444556175E-2</v>
      </c>
      <c r="G143" s="26">
        <v>0.26005612517957361</v>
      </c>
      <c r="H143" s="26">
        <v>5.8915924052264652E-2</v>
      </c>
      <c r="I143" s="16">
        <f t="shared" ca="1" si="21"/>
        <v>183</v>
      </c>
      <c r="J143" s="16">
        <f t="shared" si="22"/>
        <v>0.24827294036912068</v>
      </c>
      <c r="K143" s="16">
        <f t="shared" ca="1" si="23"/>
        <v>0.26369636018924614</v>
      </c>
      <c r="L143" s="16">
        <f t="shared" ca="1" si="26"/>
        <v>4.4963105166626205</v>
      </c>
      <c r="M143" s="16"/>
      <c r="N143" s="16"/>
      <c r="O143" s="16"/>
      <c r="P143" s="16"/>
    </row>
    <row r="144" spans="1:16" x14ac:dyDescent="0.15">
      <c r="A144" s="16">
        <f t="shared" si="24"/>
        <v>137</v>
      </c>
      <c r="B144" s="22">
        <f t="shared" ca="1" si="18"/>
        <v>0.1499181055403298</v>
      </c>
      <c r="C144" s="22">
        <f t="shared" ca="1" si="25"/>
        <v>0.83864333505094368</v>
      </c>
      <c r="D144" s="16">
        <f t="shared" ca="1" si="19"/>
        <v>-1.7810561469858932E-2</v>
      </c>
      <c r="E144" s="16"/>
      <c r="F144" s="16">
        <f t="shared" ca="1" si="20"/>
        <v>0.74021719064360303</v>
      </c>
      <c r="G144" s="26">
        <v>1.4032792679446389</v>
      </c>
      <c r="H144" s="26">
        <v>0.30718886442138532</v>
      </c>
      <c r="I144" s="16">
        <f t="shared" ca="1" si="21"/>
        <v>59</v>
      </c>
      <c r="J144" s="16">
        <f t="shared" si="22"/>
        <v>1.3418414950603619</v>
      </c>
      <c r="K144" s="16">
        <f t="shared" ca="1" si="23"/>
        <v>-0.42112604742451332</v>
      </c>
      <c r="L144" s="16">
        <f t="shared" ca="1" si="26"/>
        <v>4.7600068768518664</v>
      </c>
      <c r="M144" s="16"/>
      <c r="N144" s="16"/>
      <c r="O144" s="16"/>
      <c r="P144" s="16"/>
    </row>
    <row r="145" spans="1:16" x14ac:dyDescent="0.15">
      <c r="A145" s="16">
        <f t="shared" si="24"/>
        <v>138</v>
      </c>
      <c r="B145" s="22">
        <f t="shared" ca="1" si="18"/>
        <v>-0.10122258608792684</v>
      </c>
      <c r="C145" s="22">
        <f t="shared" ca="1" si="25"/>
        <v>0.82083277358108475</v>
      </c>
      <c r="D145" s="16">
        <f t="shared" ca="1" si="19"/>
        <v>-0.26538914080414377</v>
      </c>
      <c r="E145" s="16"/>
      <c r="F145" s="16">
        <f t="shared" ca="1" si="20"/>
        <v>0.67817713778053967</v>
      </c>
      <c r="G145" s="26">
        <v>0.50853008789415</v>
      </c>
      <c r="H145" s="26">
        <v>1.6490303594817473</v>
      </c>
      <c r="I145" s="16">
        <f t="shared" ca="1" si="21"/>
        <v>73</v>
      </c>
      <c r="J145" s="16">
        <f t="shared" si="22"/>
        <v>0.17872401599780052</v>
      </c>
      <c r="K145" s="16">
        <f t="shared" ca="1" si="23"/>
        <v>0.32857690415510876</v>
      </c>
      <c r="L145" s="16">
        <f t="shared" ca="1" si="26"/>
        <v>4.3388808294273531</v>
      </c>
      <c r="M145" s="16"/>
      <c r="N145" s="16"/>
      <c r="O145" s="16"/>
      <c r="P145" s="16"/>
    </row>
    <row r="146" spans="1:16" x14ac:dyDescent="0.15">
      <c r="A146" s="16">
        <f t="shared" si="24"/>
        <v>139</v>
      </c>
      <c r="B146" s="22">
        <f t="shared" ca="1" si="18"/>
        <v>-4.9076404358696507E-2</v>
      </c>
      <c r="C146" s="22">
        <f t="shared" ca="1" si="25"/>
        <v>0.55544363277694098</v>
      </c>
      <c r="D146" s="16">
        <f t="shared" ca="1" si="19"/>
        <v>-0.16016513091408469</v>
      </c>
      <c r="E146" s="16"/>
      <c r="F146" s="16">
        <f t="shared" ca="1" si="20"/>
        <v>0.1818079708762147</v>
      </c>
      <c r="G146" s="26">
        <v>0.37072986060432955</v>
      </c>
      <c r="H146" s="26">
        <v>1.8277543754795478</v>
      </c>
      <c r="I146" s="16">
        <f t="shared" ca="1" si="21"/>
        <v>168</v>
      </c>
      <c r="J146" s="16">
        <f t="shared" si="22"/>
        <v>5.1789855084198866E-3</v>
      </c>
      <c r="K146" s="16">
        <f t="shared" ca="1" si="23"/>
        <v>2.553427340270864E-3</v>
      </c>
      <c r="L146" s="16">
        <f t="shared" ca="1" si="26"/>
        <v>4.6674577335824621</v>
      </c>
      <c r="M146" s="16"/>
      <c r="N146" s="16"/>
      <c r="O146" s="16"/>
      <c r="P146" s="16"/>
    </row>
    <row r="147" spans="1:16" x14ac:dyDescent="0.15">
      <c r="A147" s="16">
        <f t="shared" si="24"/>
        <v>140</v>
      </c>
      <c r="B147" s="22">
        <f t="shared" ca="1" si="18"/>
        <v>0.8039154781836737</v>
      </c>
      <c r="C147" s="22">
        <f t="shared" ca="1" si="25"/>
        <v>0.39527850186285629</v>
      </c>
      <c r="D147" s="16">
        <f t="shared" ca="1" si="19"/>
        <v>0.72485977781110245</v>
      </c>
      <c r="E147" s="16"/>
      <c r="F147" s="16">
        <f t="shared" ca="1" si="20"/>
        <v>0.45193799309728</v>
      </c>
      <c r="G147" s="26">
        <v>-0.30401491938049846</v>
      </c>
      <c r="H147" s="26">
        <v>1.8329333609879677</v>
      </c>
      <c r="I147" s="16">
        <f t="shared" ca="1" si="21"/>
        <v>117</v>
      </c>
      <c r="J147" s="16">
        <f t="shared" si="22"/>
        <v>-0.67060159157809207</v>
      </c>
      <c r="K147" s="16">
        <f t="shared" ca="1" si="23"/>
        <v>-6.8199783705437333E-2</v>
      </c>
      <c r="L147" s="16">
        <f t="shared" ca="1" si="26"/>
        <v>4.6700111609227326</v>
      </c>
      <c r="M147" s="16"/>
      <c r="N147" s="16"/>
      <c r="O147" s="16"/>
      <c r="P147" s="16"/>
    </row>
    <row r="148" spans="1:16" x14ac:dyDescent="0.15">
      <c r="A148" s="16">
        <f t="shared" si="24"/>
        <v>141</v>
      </c>
      <c r="B148" s="22">
        <f t="shared" ca="1" si="18"/>
        <v>0.25158891219856172</v>
      </c>
      <c r="C148" s="22">
        <f t="shared" ca="1" si="25"/>
        <v>1.1201382796739587</v>
      </c>
      <c r="D148" s="16">
        <f t="shared" ca="1" si="19"/>
        <v>2.7561256263769929E-2</v>
      </c>
      <c r="E148" s="16"/>
      <c r="F148" s="16">
        <f t="shared" ca="1" si="20"/>
        <v>0.7152367874891894</v>
      </c>
      <c r="G148" s="26">
        <v>-0.6258631722180632</v>
      </c>
      <c r="H148" s="26">
        <v>1.1623317694098756</v>
      </c>
      <c r="I148" s="16">
        <f t="shared" ca="1" si="21"/>
        <v>64</v>
      </c>
      <c r="J148" s="16">
        <f t="shared" si="22"/>
        <v>-0.85832952610003832</v>
      </c>
      <c r="K148" s="16">
        <f t="shared" ca="1" si="23"/>
        <v>-0.18843807891726122</v>
      </c>
      <c r="L148" s="16">
        <f t="shared" ca="1" si="26"/>
        <v>4.6018113772172953</v>
      </c>
      <c r="M148" s="16"/>
      <c r="N148" s="16"/>
      <c r="O148" s="16"/>
      <c r="P148" s="16"/>
    </row>
    <row r="149" spans="1:16" x14ac:dyDescent="0.15">
      <c r="A149" s="16">
        <f t="shared" si="24"/>
        <v>142</v>
      </c>
      <c r="B149" s="22">
        <f t="shared" ca="1" si="18"/>
        <v>0.23704588371276214</v>
      </c>
      <c r="C149" s="22">
        <f t="shared" ca="1" si="25"/>
        <v>1.1476995359377287</v>
      </c>
      <c r="D149" s="16">
        <f t="shared" ca="1" si="19"/>
        <v>7.5059765252163402E-3</v>
      </c>
      <c r="E149" s="16"/>
      <c r="F149" s="16">
        <f t="shared" ca="1" si="20"/>
        <v>0.99686228337200156</v>
      </c>
      <c r="G149" s="26">
        <v>0.46234041293411682</v>
      </c>
      <c r="H149" s="26">
        <v>0.30400224330983727</v>
      </c>
      <c r="I149" s="16">
        <f t="shared" ca="1" si="21"/>
        <v>0</v>
      </c>
      <c r="J149" s="16">
        <f t="shared" si="22"/>
        <v>0.40153996427214933</v>
      </c>
      <c r="K149" s="16">
        <f t="shared" ca="1" si="23"/>
        <v>-0.94258912310010667</v>
      </c>
      <c r="L149" s="16">
        <f t="shared" ca="1" si="26"/>
        <v>4.4133732983000344</v>
      </c>
      <c r="M149" s="16"/>
      <c r="N149" s="16"/>
      <c r="O149" s="16"/>
      <c r="P149" s="16"/>
    </row>
    <row r="150" spans="1:16" x14ac:dyDescent="0.15">
      <c r="A150" s="16">
        <f t="shared" si="24"/>
        <v>143</v>
      </c>
      <c r="B150" s="22">
        <f t="shared" ca="1" si="18"/>
        <v>0.45398790808236023</v>
      </c>
      <c r="C150" s="22">
        <f t="shared" ca="1" si="25"/>
        <v>1.155205512462945</v>
      </c>
      <c r="D150" s="16">
        <f t="shared" ca="1" si="19"/>
        <v>0.2229468055897712</v>
      </c>
      <c r="E150" s="16"/>
      <c r="F150" s="16">
        <f t="shared" ca="1" si="20"/>
        <v>0.17589456371860601</v>
      </c>
      <c r="G150" s="26">
        <v>1.0664253658860723</v>
      </c>
      <c r="H150" s="26">
        <v>0.7055422075819866</v>
      </c>
      <c r="I150" s="16">
        <f t="shared" ca="1" si="21"/>
        <v>170</v>
      </c>
      <c r="J150" s="16">
        <f t="shared" si="22"/>
        <v>0.92531692436967505</v>
      </c>
      <c r="K150" s="16">
        <f t="shared" ca="1" si="23"/>
        <v>-0.36478434684879768</v>
      </c>
      <c r="L150" s="16">
        <f t="shared" ca="1" si="26"/>
        <v>3.4707841751999275</v>
      </c>
      <c r="M150" s="16"/>
      <c r="N150" s="16"/>
      <c r="O150" s="16"/>
      <c r="P150" s="16"/>
    </row>
    <row r="151" spans="1:16" x14ac:dyDescent="0.15">
      <c r="A151" s="16">
        <f t="shared" si="24"/>
        <v>144</v>
      </c>
      <c r="B151" s="22">
        <f t="shared" ca="1" si="18"/>
        <v>0.82947425992389179</v>
      </c>
      <c r="C151" s="22">
        <f t="shared" ca="1" si="25"/>
        <v>1.3781523180527162</v>
      </c>
      <c r="D151" s="16">
        <f t="shared" ca="1" si="19"/>
        <v>0.55384379631334846</v>
      </c>
      <c r="E151" s="16"/>
      <c r="F151" s="16">
        <f t="shared" ca="1" si="20"/>
        <v>0.51760452468560247</v>
      </c>
      <c r="G151" s="26">
        <v>0.48328438903271853</v>
      </c>
      <c r="H151" s="26">
        <v>1.6308591319516617</v>
      </c>
      <c r="I151" s="16">
        <f t="shared" ca="1" si="21"/>
        <v>106</v>
      </c>
      <c r="J151" s="16">
        <f t="shared" si="22"/>
        <v>0.15711256264238616</v>
      </c>
      <c r="K151" s="16">
        <f t="shared" ca="1" si="23"/>
        <v>-0.85656830291884445</v>
      </c>
      <c r="L151" s="16">
        <f t="shared" ca="1" si="26"/>
        <v>3.1059998283511296</v>
      </c>
      <c r="M151" s="16"/>
      <c r="N151" s="16"/>
      <c r="O151" s="16"/>
      <c r="P151" s="16"/>
    </row>
    <row r="152" spans="1:16" x14ac:dyDescent="0.15">
      <c r="A152" s="16">
        <f t="shared" si="24"/>
        <v>145</v>
      </c>
      <c r="B152" s="22">
        <f t="shared" ca="1" si="18"/>
        <v>0.37299429016630459</v>
      </c>
      <c r="C152" s="22">
        <f t="shared" ca="1" si="25"/>
        <v>1.9319961143660647</v>
      </c>
      <c r="D152" s="16">
        <f t="shared" ca="1" si="19"/>
        <v>-1.3404932706908346E-2</v>
      </c>
      <c r="E152" s="16"/>
      <c r="F152" s="16">
        <f t="shared" ca="1" si="20"/>
        <v>0.52087192985514041</v>
      </c>
      <c r="G152" s="26">
        <v>0.80702944859355674</v>
      </c>
      <c r="H152" s="26">
        <v>1.7879716945940478</v>
      </c>
      <c r="I152" s="16">
        <f t="shared" ca="1" si="21"/>
        <v>103</v>
      </c>
      <c r="J152" s="16">
        <f t="shared" si="22"/>
        <v>0.44943510967474731</v>
      </c>
      <c r="K152" s="16">
        <f t="shared" ca="1" si="23"/>
        <v>4.7395532325915313E-2</v>
      </c>
      <c r="L152" s="16">
        <f t="shared" ca="1" si="26"/>
        <v>2.2494315254322852</v>
      </c>
      <c r="M152" s="16"/>
      <c r="N152" s="16"/>
      <c r="O152" s="16"/>
      <c r="P152" s="16"/>
    </row>
    <row r="153" spans="1:16" x14ac:dyDescent="0.15">
      <c r="A153" s="16">
        <f t="shared" si="24"/>
        <v>146</v>
      </c>
      <c r="B153" s="22">
        <f t="shared" ca="1" si="18"/>
        <v>-0.59797023238396929</v>
      </c>
      <c r="C153" s="22">
        <f t="shared" ca="1" si="25"/>
        <v>1.9185911816591563</v>
      </c>
      <c r="D153" s="16">
        <f t="shared" ca="1" si="19"/>
        <v>-0.98168846871580051</v>
      </c>
      <c r="E153" s="16"/>
      <c r="F153" s="16">
        <f t="shared" ca="1" si="20"/>
        <v>0.84264656741440092</v>
      </c>
      <c r="G153" s="26">
        <v>-0.18606826582841884</v>
      </c>
      <c r="H153" s="26">
        <v>2.2374068042687951</v>
      </c>
      <c r="I153" s="16">
        <f t="shared" ca="1" si="21"/>
        <v>34</v>
      </c>
      <c r="J153" s="16">
        <f t="shared" si="22"/>
        <v>-0.63354962668217785</v>
      </c>
      <c r="K153" s="16">
        <f t="shared" ca="1" si="23"/>
        <v>0.7575102432544234</v>
      </c>
      <c r="L153" s="16">
        <f t="shared" ca="1" si="26"/>
        <v>2.2968270577582004</v>
      </c>
      <c r="M153" s="16"/>
      <c r="N153" s="16"/>
      <c r="O153" s="16"/>
      <c r="P153" s="16"/>
    </row>
    <row r="154" spans="1:16" x14ac:dyDescent="0.15">
      <c r="A154" s="16">
        <f t="shared" si="24"/>
        <v>147</v>
      </c>
      <c r="B154" s="22">
        <f t="shared" ca="1" si="18"/>
        <v>1.3685178880095052</v>
      </c>
      <c r="C154" s="22">
        <f t="shared" ca="1" si="25"/>
        <v>0.93690271294335581</v>
      </c>
      <c r="D154" s="16">
        <f t="shared" ca="1" si="19"/>
        <v>1.1811373454208338</v>
      </c>
      <c r="E154" s="16"/>
      <c r="F154" s="16">
        <f t="shared" ca="1" si="20"/>
        <v>0.85518280796575219</v>
      </c>
      <c r="G154" s="26">
        <v>0.79847410421455067</v>
      </c>
      <c r="H154" s="26">
        <v>1.6038571775866173</v>
      </c>
      <c r="I154" s="16">
        <f t="shared" ca="1" si="21"/>
        <v>32</v>
      </c>
      <c r="J154" s="16">
        <f t="shared" si="22"/>
        <v>0.477702668697227</v>
      </c>
      <c r="K154" s="16">
        <f t="shared" ca="1" si="23"/>
        <v>0.68340410114783534</v>
      </c>
      <c r="L154" s="16">
        <f t="shared" ca="1" si="26"/>
        <v>3.054337301012624</v>
      </c>
      <c r="M154" s="16"/>
      <c r="N154" s="16"/>
      <c r="O154" s="16"/>
      <c r="P154" s="16"/>
    </row>
    <row r="155" spans="1:16" x14ac:dyDescent="0.15">
      <c r="A155" s="16">
        <f t="shared" si="24"/>
        <v>148</v>
      </c>
      <c r="B155" s="22">
        <f t="shared" ca="1" si="18"/>
        <v>0.58723595021166208</v>
      </c>
      <c r="C155" s="22">
        <f t="shared" ca="1" si="25"/>
        <v>2.1180400583641896</v>
      </c>
      <c r="D155" s="16">
        <f t="shared" ca="1" si="19"/>
        <v>0.16362793853882396</v>
      </c>
      <c r="E155" s="16"/>
      <c r="F155" s="16">
        <f t="shared" ca="1" si="20"/>
        <v>0.70718954209781537</v>
      </c>
      <c r="G155" s="26">
        <v>0.4759845947354846</v>
      </c>
      <c r="H155" s="26">
        <v>2.0815598462838443</v>
      </c>
      <c r="I155" s="16">
        <f t="shared" ca="1" si="21"/>
        <v>65</v>
      </c>
      <c r="J155" s="16">
        <f t="shared" si="22"/>
        <v>5.9672625478715879E-2</v>
      </c>
      <c r="K155" s="16">
        <f t="shared" ca="1" si="23"/>
        <v>-0.23147061004794711</v>
      </c>
      <c r="L155" s="16">
        <f t="shared" ca="1" si="26"/>
        <v>3.7377414021604594</v>
      </c>
      <c r="M155" s="16"/>
      <c r="N155" s="16"/>
      <c r="O155" s="16"/>
      <c r="P155" s="16"/>
    </row>
    <row r="156" spans="1:16" x14ac:dyDescent="0.15">
      <c r="A156" s="16">
        <f t="shared" si="24"/>
        <v>149</v>
      </c>
      <c r="B156" s="22">
        <f t="shared" ca="1" si="18"/>
        <v>-0.78271060888437605</v>
      </c>
      <c r="C156" s="22">
        <f t="shared" ca="1" si="25"/>
        <v>2.2816679969030136</v>
      </c>
      <c r="D156" s="16">
        <f t="shared" ca="1" si="19"/>
        <v>-1.2390442082649789</v>
      </c>
      <c r="E156" s="16"/>
      <c r="F156" s="16">
        <f t="shared" ca="1" si="20"/>
        <v>0.29265273719378704</v>
      </c>
      <c r="G156" s="26">
        <v>0.19677588430456483</v>
      </c>
      <c r="H156" s="26">
        <v>2.1412324717625602</v>
      </c>
      <c r="I156" s="16">
        <f t="shared" ca="1" si="21"/>
        <v>148</v>
      </c>
      <c r="J156" s="16">
        <f t="shared" si="22"/>
        <v>-0.23147061004794711</v>
      </c>
      <c r="K156" s="16">
        <f t="shared" ca="1" si="23"/>
        <v>-0.21063568175851022</v>
      </c>
      <c r="L156" s="16">
        <f t="shared" ca="1" si="26"/>
        <v>3.5062707921125122</v>
      </c>
      <c r="M156" s="16"/>
      <c r="N156" s="16"/>
      <c r="O156" s="16"/>
      <c r="P156" s="16"/>
    </row>
    <row r="157" spans="1:16" x14ac:dyDescent="0.15">
      <c r="A157" s="16">
        <f t="shared" si="24"/>
        <v>150</v>
      </c>
      <c r="B157" s="22">
        <f t="shared" ca="1" si="18"/>
        <v>0.34055405555798846</v>
      </c>
      <c r="C157" s="22">
        <f t="shared" ca="1" si="25"/>
        <v>1.0426237886380347</v>
      </c>
      <c r="D157" s="16">
        <f t="shared" ca="1" si="19"/>
        <v>0.13202929783038142</v>
      </c>
      <c r="E157" s="16"/>
      <c r="F157" s="16">
        <f t="shared" ca="1" si="20"/>
        <v>0.88061115856369354</v>
      </c>
      <c r="G157" s="26">
        <v>0.18183306063601326</v>
      </c>
      <c r="H157" s="26">
        <v>1.909761861714613</v>
      </c>
      <c r="I157" s="16">
        <f t="shared" ca="1" si="21"/>
        <v>23</v>
      </c>
      <c r="J157" s="16">
        <f t="shared" si="22"/>
        <v>-0.20011931170690933</v>
      </c>
      <c r="K157" s="16">
        <f t="shared" ca="1" si="23"/>
        <v>0.34605288835963011</v>
      </c>
      <c r="L157" s="16">
        <f t="shared" ca="1" si="26"/>
        <v>3.2956351103540023</v>
      </c>
      <c r="M157" s="16"/>
      <c r="N157" s="16"/>
      <c r="O157" s="16"/>
      <c r="P157" s="16"/>
    </row>
    <row r="158" spans="1:16" x14ac:dyDescent="0.15">
      <c r="A158" s="16">
        <f t="shared" si="24"/>
        <v>151</v>
      </c>
      <c r="B158" s="22">
        <f t="shared" ca="1" si="18"/>
        <v>0.19621539864484094</v>
      </c>
      <c r="C158" s="22">
        <f t="shared" ca="1" si="25"/>
        <v>1.1746530864684162</v>
      </c>
      <c r="D158" s="16">
        <f t="shared" ca="1" si="19"/>
        <v>-3.871521864884242E-2</v>
      </c>
      <c r="E158" s="16"/>
      <c r="F158" s="16">
        <f t="shared" ca="1" si="20"/>
        <v>0.96684539944495063</v>
      </c>
      <c r="G158" s="26">
        <v>0.3462298913046033</v>
      </c>
      <c r="H158" s="26">
        <v>1.7096425500077037</v>
      </c>
      <c r="I158" s="16">
        <f t="shared" ca="1" si="21"/>
        <v>8</v>
      </c>
      <c r="J158" s="16">
        <f t="shared" si="22"/>
        <v>4.3013813030625681E-3</v>
      </c>
      <c r="K158" s="16">
        <f t="shared" ca="1" si="23"/>
        <v>-0.76998176944802532</v>
      </c>
      <c r="L158" s="16">
        <f t="shared" ca="1" si="26"/>
        <v>3.6416879987136324</v>
      </c>
      <c r="M158" s="16"/>
      <c r="N158" s="16"/>
      <c r="O158" s="16"/>
      <c r="P158" s="16"/>
    </row>
    <row r="159" spans="1:16" x14ac:dyDescent="0.15">
      <c r="A159" s="16">
        <f t="shared" si="24"/>
        <v>152</v>
      </c>
      <c r="B159" s="22">
        <f t="shared" ca="1" si="18"/>
        <v>-0.24237018965067608</v>
      </c>
      <c r="C159" s="22">
        <f t="shared" ca="1" si="25"/>
        <v>1.1359378678195737</v>
      </c>
      <c r="D159" s="16">
        <f t="shared" ca="1" si="19"/>
        <v>-0.46955776321459086</v>
      </c>
      <c r="E159" s="16"/>
      <c r="F159" s="16">
        <f t="shared" ca="1" si="20"/>
        <v>0.20588539198466216</v>
      </c>
      <c r="G159" s="26">
        <v>-0.64012340208649832</v>
      </c>
      <c r="H159" s="26">
        <v>1.7139439313107663</v>
      </c>
      <c r="I159" s="16">
        <f t="shared" ca="1" si="21"/>
        <v>161</v>
      </c>
      <c r="J159" s="16">
        <f t="shared" si="22"/>
        <v>-0.98291218834865157</v>
      </c>
      <c r="K159" s="16">
        <f t="shared" ca="1" si="23"/>
        <v>-0.27983906814866244</v>
      </c>
      <c r="L159" s="16">
        <f t="shared" ca="1" si="26"/>
        <v>2.871706229265607</v>
      </c>
      <c r="M159" s="16"/>
      <c r="N159" s="16"/>
      <c r="O159" s="16"/>
      <c r="P159" s="16"/>
    </row>
    <row r="160" spans="1:16" x14ac:dyDescent="0.15">
      <c r="A160" s="16">
        <f t="shared" si="24"/>
        <v>153</v>
      </c>
      <c r="B160" s="22">
        <f t="shared" ca="1" si="18"/>
        <v>0.37014731690324465</v>
      </c>
      <c r="C160" s="22">
        <f t="shared" ca="1" si="25"/>
        <v>0.66638010460498287</v>
      </c>
      <c r="D160" s="16">
        <f t="shared" ca="1" si="19"/>
        <v>0.2368712959822481</v>
      </c>
      <c r="E160" s="16"/>
      <c r="F160" s="16">
        <f t="shared" ca="1" si="20"/>
        <v>3.7028883852790795E-2</v>
      </c>
      <c r="G160" s="26">
        <v>-2.4667688683062294E-2</v>
      </c>
      <c r="H160" s="26">
        <v>0.73103174296211471</v>
      </c>
      <c r="I160" s="16">
        <f t="shared" ca="1" si="21"/>
        <v>194</v>
      </c>
      <c r="J160" s="16">
        <f t="shared" si="22"/>
        <v>-0.17087403727548522</v>
      </c>
      <c r="K160" s="16">
        <f t="shared" ca="1" si="23"/>
        <v>0.56165979313755132</v>
      </c>
      <c r="L160" s="16">
        <f t="shared" ca="1" si="26"/>
        <v>2.5918671611169444</v>
      </c>
      <c r="M160" s="16"/>
      <c r="N160" s="16"/>
      <c r="O160" s="16"/>
      <c r="P160" s="16"/>
    </row>
    <row r="161" spans="1:16" x14ac:dyDescent="0.15">
      <c r="A161" s="16">
        <f t="shared" si="24"/>
        <v>154</v>
      </c>
      <c r="B161" s="22">
        <f t="shared" ca="1" si="18"/>
        <v>-0.66856777028313252</v>
      </c>
      <c r="C161" s="22">
        <f t="shared" ca="1" si="25"/>
        <v>0.90325140058723097</v>
      </c>
      <c r="D161" s="16">
        <f t="shared" ca="1" si="19"/>
        <v>-0.84921805040057874</v>
      </c>
      <c r="E161" s="16"/>
      <c r="F161" s="16">
        <f t="shared" ca="1" si="20"/>
        <v>0.20757621528726156</v>
      </c>
      <c r="G161" s="26">
        <v>-9.8209007447508878E-2</v>
      </c>
      <c r="H161" s="26">
        <v>0.56015770568662948</v>
      </c>
      <c r="I161" s="16">
        <f t="shared" ca="1" si="21"/>
        <v>160</v>
      </c>
      <c r="J161" s="16">
        <f t="shared" si="22"/>
        <v>-0.21024054858483476</v>
      </c>
      <c r="K161" s="16">
        <f t="shared" ca="1" si="23"/>
        <v>-0.52598511140942805</v>
      </c>
      <c r="L161" s="16">
        <f t="shared" ca="1" si="26"/>
        <v>3.1535269542544957</v>
      </c>
      <c r="M161" s="16"/>
      <c r="N161" s="16"/>
      <c r="O161" s="16"/>
      <c r="P161" s="16"/>
    </row>
    <row r="162" spans="1:16" x14ac:dyDescent="0.15">
      <c r="A162" s="16">
        <f t="shared" si="24"/>
        <v>155</v>
      </c>
      <c r="B162" s="22">
        <f t="shared" ca="1" si="18"/>
        <v>0.31377532247492596</v>
      </c>
      <c r="C162" s="22">
        <f t="shared" ca="1" si="25"/>
        <v>5.4033350186652229E-2</v>
      </c>
      <c r="D162" s="16">
        <f t="shared" ca="1" si="19"/>
        <v>0.30296865243759552</v>
      </c>
      <c r="E162" s="16"/>
      <c r="F162" s="16">
        <f t="shared" ca="1" si="20"/>
        <v>0.49577383493552618</v>
      </c>
      <c r="G162" s="26">
        <v>0.53263438714689082</v>
      </c>
      <c r="H162" s="26">
        <v>0.34991715710179472</v>
      </c>
      <c r="I162" s="16">
        <f t="shared" ca="1" si="21"/>
        <v>112</v>
      </c>
      <c r="J162" s="16">
        <f t="shared" si="22"/>
        <v>0.46265095572653192</v>
      </c>
      <c r="K162" s="16">
        <f t="shared" ca="1" si="23"/>
        <v>-6.7701784991968106E-2</v>
      </c>
      <c r="L162" s="16">
        <f t="shared" ca="1" si="26"/>
        <v>2.6275418428450674</v>
      </c>
      <c r="M162" s="16"/>
      <c r="N162" s="16"/>
      <c r="O162" s="16"/>
      <c r="P162" s="16"/>
    </row>
    <row r="163" spans="1:16" x14ac:dyDescent="0.15">
      <c r="A163" s="16">
        <f t="shared" si="24"/>
        <v>156</v>
      </c>
      <c r="B163" s="22">
        <f t="shared" ca="1" si="18"/>
        <v>8.0042429031814979E-2</v>
      </c>
      <c r="C163" s="22">
        <f t="shared" ca="1" si="25"/>
        <v>0.35700200262424775</v>
      </c>
      <c r="D163" s="16">
        <f t="shared" ca="1" si="19"/>
        <v>8.6420285069654379E-3</v>
      </c>
      <c r="E163" s="16"/>
      <c r="F163" s="16">
        <f t="shared" ca="1" si="20"/>
        <v>7.99814455998753E-2</v>
      </c>
      <c r="G163" s="26">
        <v>1.2693112090882859</v>
      </c>
      <c r="H163" s="26">
        <v>0.81256811282832664</v>
      </c>
      <c r="I163" s="16">
        <f t="shared" ca="1" si="21"/>
        <v>184</v>
      </c>
      <c r="J163" s="16">
        <f t="shared" si="22"/>
        <v>1.1067975865226205</v>
      </c>
      <c r="K163" s="16">
        <f t="shared" ca="1" si="23"/>
        <v>0.45335354077332124</v>
      </c>
      <c r="L163" s="16">
        <f t="shared" ca="1" si="26"/>
        <v>2.5598400578530995</v>
      </c>
      <c r="M163" s="16"/>
      <c r="N163" s="16"/>
      <c r="O163" s="16"/>
      <c r="P163" s="16"/>
    </row>
    <row r="164" spans="1:16" x14ac:dyDescent="0.15">
      <c r="A164" s="16">
        <f t="shared" si="24"/>
        <v>157</v>
      </c>
      <c r="B164" s="22">
        <f t="shared" ca="1" si="18"/>
        <v>0.12365094675623403</v>
      </c>
      <c r="C164" s="22">
        <f t="shared" ca="1" si="25"/>
        <v>0.36564403113121319</v>
      </c>
      <c r="D164" s="16">
        <f t="shared" ca="1" si="19"/>
        <v>5.0522140529991377E-2</v>
      </c>
      <c r="E164" s="16"/>
      <c r="F164" s="16">
        <f t="shared" ca="1" si="20"/>
        <v>0.77189694894921335</v>
      </c>
      <c r="G164" s="26">
        <v>-0.13682279234648809</v>
      </c>
      <c r="H164" s="26">
        <v>1.9193656993509471</v>
      </c>
      <c r="I164" s="16">
        <f t="shared" ca="1" si="21"/>
        <v>54</v>
      </c>
      <c r="J164" s="16">
        <f t="shared" si="22"/>
        <v>-0.52069593221667754</v>
      </c>
      <c r="K164" s="16">
        <f t="shared" ca="1" si="23"/>
        <v>-0.18747575053572163</v>
      </c>
      <c r="L164" s="16">
        <f t="shared" ca="1" si="26"/>
        <v>3.0131935986264207</v>
      </c>
      <c r="M164" s="16"/>
      <c r="N164" s="16"/>
      <c r="O164" s="16"/>
      <c r="P164" s="16"/>
    </row>
    <row r="165" spans="1:16" x14ac:dyDescent="0.15">
      <c r="A165" s="16">
        <f t="shared" si="24"/>
        <v>158</v>
      </c>
      <c r="B165" s="22">
        <f t="shared" ca="1" si="18"/>
        <v>-4.5805556762354316E-2</v>
      </c>
      <c r="C165" s="22">
        <f t="shared" ca="1" si="25"/>
        <v>0.41616617166120456</v>
      </c>
      <c r="D165" s="16">
        <f t="shared" ca="1" si="19"/>
        <v>-0.12903879109459521</v>
      </c>
      <c r="E165" s="16"/>
      <c r="F165" s="16">
        <f t="shared" ca="1" si="20"/>
        <v>0.17936581623450187</v>
      </c>
      <c r="G165" s="26">
        <v>0.47558101253688906</v>
      </c>
      <c r="H165" s="26">
        <v>1.3986697671342696</v>
      </c>
      <c r="I165" s="16">
        <f t="shared" ca="1" si="21"/>
        <v>169</v>
      </c>
      <c r="J165" s="16">
        <f t="shared" si="22"/>
        <v>0.19584705911003519</v>
      </c>
      <c r="K165" s="16">
        <f t="shared" ca="1" si="23"/>
        <v>-0.33197137644813313</v>
      </c>
      <c r="L165" s="16">
        <f t="shared" ca="1" si="26"/>
        <v>2.825717848090699</v>
      </c>
      <c r="M165" s="16"/>
      <c r="N165" s="16"/>
      <c r="O165" s="16"/>
      <c r="P165" s="16"/>
    </row>
    <row r="166" spans="1:16" x14ac:dyDescent="0.15">
      <c r="A166" s="16">
        <f t="shared" si="24"/>
        <v>159</v>
      </c>
      <c r="B166" s="22">
        <f t="shared" ca="1" si="18"/>
        <v>4.6640164916254306E-2</v>
      </c>
      <c r="C166" s="22">
        <f t="shared" ca="1" si="25"/>
        <v>0.28712738056660936</v>
      </c>
      <c r="D166" s="16">
        <f t="shared" ca="1" si="19"/>
        <v>-1.0785311197067549E-2</v>
      </c>
      <c r="E166" s="16"/>
      <c r="F166" s="16">
        <f t="shared" ca="1" si="20"/>
        <v>0.36252728805882994</v>
      </c>
      <c r="G166" s="26">
        <v>0.58259972543810723</v>
      </c>
      <c r="H166" s="26">
        <v>1.5945168262443048</v>
      </c>
      <c r="I166" s="16">
        <f t="shared" ca="1" si="21"/>
        <v>136</v>
      </c>
      <c r="J166" s="16">
        <f t="shared" si="22"/>
        <v>0.26369636018924614</v>
      </c>
      <c r="K166" s="16">
        <f t="shared" ca="1" si="23"/>
        <v>-0.2241622195579227</v>
      </c>
      <c r="L166" s="16">
        <f t="shared" ca="1" si="26"/>
        <v>2.4937464716425657</v>
      </c>
      <c r="M166" s="16"/>
      <c r="N166" s="16"/>
      <c r="O166" s="16"/>
      <c r="P166" s="16"/>
    </row>
    <row r="167" spans="1:16" x14ac:dyDescent="0.15">
      <c r="A167" s="16">
        <f t="shared" si="24"/>
        <v>160</v>
      </c>
      <c r="B167" s="22">
        <f t="shared" ca="1" si="18"/>
        <v>1.2714790652323102</v>
      </c>
      <c r="C167" s="22">
        <f t="shared" ca="1" si="25"/>
        <v>0.27634206936954181</v>
      </c>
      <c r="D167" s="16">
        <f t="shared" ca="1" si="19"/>
        <v>1.2162106513584019</v>
      </c>
      <c r="E167" s="16"/>
      <c r="F167" s="16">
        <f t="shared" ca="1" si="20"/>
        <v>0.53457741460518404</v>
      </c>
      <c r="G167" s="26">
        <v>-0.26012770368839527</v>
      </c>
      <c r="H167" s="26">
        <v>1.8582131864335509</v>
      </c>
      <c r="I167" s="16">
        <f t="shared" ca="1" si="21"/>
        <v>100</v>
      </c>
      <c r="J167" s="16">
        <f t="shared" si="22"/>
        <v>-0.63177034097510543</v>
      </c>
      <c r="K167" s="16">
        <f t="shared" ca="1" si="23"/>
        <v>-0.21024054858483476</v>
      </c>
      <c r="L167" s="16">
        <f t="shared" ca="1" si="26"/>
        <v>2.269584252084643</v>
      </c>
      <c r="M167" s="16"/>
      <c r="N167" s="16"/>
      <c r="O167" s="16"/>
      <c r="P167" s="16"/>
    </row>
    <row r="168" spans="1:16" x14ac:dyDescent="0.15">
      <c r="A168" s="16">
        <f t="shared" si="24"/>
        <v>161</v>
      </c>
      <c r="B168" s="22">
        <f t="shared" ca="1" si="18"/>
        <v>0.71388001996283079</v>
      </c>
      <c r="C168" s="22">
        <f t="shared" ca="1" si="25"/>
        <v>1.4925527207279436</v>
      </c>
      <c r="D168" s="16">
        <f t="shared" ca="1" si="19"/>
        <v>0.41536947581724193</v>
      </c>
      <c r="E168" s="16"/>
      <c r="F168" s="16">
        <f t="shared" ca="1" si="20"/>
        <v>0.64298513729817153</v>
      </c>
      <c r="G168" s="26">
        <v>0.85162732730254964</v>
      </c>
      <c r="H168" s="26">
        <v>1.2264428454584455</v>
      </c>
      <c r="I168" s="16">
        <f t="shared" ca="1" si="21"/>
        <v>77</v>
      </c>
      <c r="J168" s="16">
        <f t="shared" si="22"/>
        <v>0.60633875821086058</v>
      </c>
      <c r="K168" s="16">
        <f t="shared" ca="1" si="23"/>
        <v>-0.98291218834865157</v>
      </c>
      <c r="L168" s="16">
        <f t="shared" ca="1" si="26"/>
        <v>2.0593437034998083</v>
      </c>
      <c r="M168" s="16"/>
      <c r="N168" s="16"/>
      <c r="O168" s="16"/>
      <c r="P168" s="16"/>
    </row>
    <row r="169" spans="1:16" x14ac:dyDescent="0.15">
      <c r="A169" s="16">
        <f t="shared" si="24"/>
        <v>162</v>
      </c>
      <c r="B169" s="22">
        <f t="shared" ca="1" si="18"/>
        <v>9.6952540939484855E-2</v>
      </c>
      <c r="C169" s="22">
        <f t="shared" ca="1" si="25"/>
        <v>1.9079221965451856</v>
      </c>
      <c r="D169" s="16">
        <f t="shared" ca="1" si="19"/>
        <v>-0.28463189836955216</v>
      </c>
      <c r="E169" s="16"/>
      <c r="F169" s="16">
        <f t="shared" ca="1" si="20"/>
        <v>0.23480402957091295</v>
      </c>
      <c r="G169" s="26">
        <v>0.17908057019813967</v>
      </c>
      <c r="H169" s="26">
        <v>1.8327816036693061</v>
      </c>
      <c r="I169" s="16">
        <f t="shared" ca="1" si="21"/>
        <v>157</v>
      </c>
      <c r="J169" s="16">
        <f t="shared" si="22"/>
        <v>-0.18747575053572163</v>
      </c>
      <c r="K169" s="16">
        <f t="shared" ca="1" si="23"/>
        <v>8.4034731492403994E-3</v>
      </c>
      <c r="L169" s="16">
        <f t="shared" ca="1" si="26"/>
        <v>1.0764315151511568</v>
      </c>
      <c r="M169" s="16"/>
      <c r="N169" s="16"/>
      <c r="O169" s="16"/>
      <c r="P169" s="16"/>
    </row>
    <row r="170" spans="1:16" x14ac:dyDescent="0.15">
      <c r="A170" s="16">
        <f t="shared" si="24"/>
        <v>163</v>
      </c>
      <c r="B170" s="22">
        <f t="shared" ca="1" si="18"/>
        <v>0.10947124158974642</v>
      </c>
      <c r="C170" s="22">
        <f t="shared" ca="1" si="25"/>
        <v>1.6232902981756334</v>
      </c>
      <c r="D170" s="16">
        <f t="shared" ca="1" si="19"/>
        <v>-0.21518681804538042</v>
      </c>
      <c r="E170" s="16"/>
      <c r="F170" s="16">
        <f t="shared" ca="1" si="20"/>
        <v>6.8279261396846036E-2</v>
      </c>
      <c r="G170" s="26">
        <v>-0.16387188943945269</v>
      </c>
      <c r="H170" s="26">
        <v>1.6453058531335845</v>
      </c>
      <c r="I170" s="16">
        <f t="shared" ca="1" si="21"/>
        <v>186</v>
      </c>
      <c r="J170" s="16">
        <f t="shared" si="22"/>
        <v>-0.49293306006616966</v>
      </c>
      <c r="K170" s="16">
        <f t="shared" ca="1" si="23"/>
        <v>0.4273437241431266</v>
      </c>
      <c r="L170" s="16">
        <f t="shared" ca="1" si="26"/>
        <v>1.0848349883003972</v>
      </c>
      <c r="M170" s="16"/>
      <c r="N170" s="16"/>
      <c r="O170" s="16"/>
      <c r="P170" s="16"/>
    </row>
    <row r="171" spans="1:16" x14ac:dyDescent="0.15">
      <c r="A171" s="16">
        <f t="shared" si="24"/>
        <v>164</v>
      </c>
      <c r="B171" s="22">
        <f t="shared" ca="1" si="18"/>
        <v>0.74355028864361428</v>
      </c>
      <c r="C171" s="22">
        <f t="shared" ca="1" si="25"/>
        <v>1.408103480130253</v>
      </c>
      <c r="D171" s="16">
        <f t="shared" ca="1" si="19"/>
        <v>0.46192959261756372</v>
      </c>
      <c r="E171" s="16"/>
      <c r="F171" s="16">
        <f t="shared" ca="1" si="20"/>
        <v>0.4668553210945906</v>
      </c>
      <c r="G171" s="26">
        <v>-0.33913977511359122</v>
      </c>
      <c r="H171" s="26">
        <v>1.1523727930674148</v>
      </c>
      <c r="I171" s="16">
        <f t="shared" ca="1" si="21"/>
        <v>115</v>
      </c>
      <c r="J171" s="16">
        <f t="shared" si="22"/>
        <v>-0.56961433372707426</v>
      </c>
      <c r="K171" s="16">
        <f t="shared" ca="1" si="23"/>
        <v>-0.51217232851391414</v>
      </c>
      <c r="L171" s="16">
        <f t="shared" ca="1" si="26"/>
        <v>1.5121787124435238</v>
      </c>
      <c r="M171" s="16"/>
      <c r="N171" s="16"/>
      <c r="O171" s="16"/>
      <c r="P171" s="16"/>
    </row>
    <row r="172" spans="1:16" x14ac:dyDescent="0.15">
      <c r="A172" s="16">
        <f t="shared" si="24"/>
        <v>165</v>
      </c>
      <c r="B172" s="22">
        <f t="shared" ca="1" si="18"/>
        <v>-0.61785285868908191</v>
      </c>
      <c r="C172" s="22">
        <f t="shared" ca="1" si="25"/>
        <v>1.8700330727478167</v>
      </c>
      <c r="D172" s="16">
        <f t="shared" ca="1" si="19"/>
        <v>-0.99185947323864521</v>
      </c>
      <c r="E172" s="16"/>
      <c r="F172" s="16">
        <f t="shared" ca="1" si="20"/>
        <v>0.39564309203781434</v>
      </c>
      <c r="G172" s="26">
        <v>0.47251187331296524</v>
      </c>
      <c r="H172" s="26">
        <v>0.58275845934034054</v>
      </c>
      <c r="I172" s="16">
        <f t="shared" ca="1" si="21"/>
        <v>131</v>
      </c>
      <c r="J172" s="16">
        <f t="shared" si="22"/>
        <v>0.35596018144489716</v>
      </c>
      <c r="K172" s="16">
        <f t="shared" ca="1" si="23"/>
        <v>-0.65425823851811304</v>
      </c>
      <c r="L172" s="16">
        <f t="shared" ca="1" si="26"/>
        <v>1.0000063839296096</v>
      </c>
      <c r="M172" s="16"/>
      <c r="N172" s="16"/>
      <c r="O172" s="16"/>
      <c r="P172" s="16"/>
    </row>
    <row r="173" spans="1:16" x14ac:dyDescent="0.15">
      <c r="A173" s="16">
        <f t="shared" si="24"/>
        <v>166</v>
      </c>
      <c r="B173" s="22">
        <f t="shared" ca="1" si="18"/>
        <v>-0.88772956001771774</v>
      </c>
      <c r="C173" s="22">
        <f t="shared" ca="1" si="25"/>
        <v>0.87817359950917151</v>
      </c>
      <c r="D173" s="16">
        <f t="shared" ca="1" si="19"/>
        <v>-1.063364279919552</v>
      </c>
      <c r="E173" s="16"/>
      <c r="F173" s="16">
        <f t="shared" ca="1" si="20"/>
        <v>0.78536705336143797</v>
      </c>
      <c r="G173" s="26">
        <v>0.95066824849018494</v>
      </c>
      <c r="H173" s="26">
        <v>0.9387186407852377</v>
      </c>
      <c r="I173" s="16">
        <f t="shared" ca="1" si="21"/>
        <v>50</v>
      </c>
      <c r="J173" s="16">
        <f t="shared" si="22"/>
        <v>0.7629245203331374</v>
      </c>
      <c r="K173" s="16">
        <f t="shared" ca="1" si="23"/>
        <v>-0.13140759406639524</v>
      </c>
      <c r="L173" s="16">
        <f t="shared" ca="1" si="26"/>
        <v>0.34574814541149657</v>
      </c>
      <c r="M173" s="16"/>
      <c r="N173" s="16"/>
      <c r="O173" s="16"/>
      <c r="P173" s="16"/>
    </row>
    <row r="174" spans="1:16" x14ac:dyDescent="0.15">
      <c r="A174" s="16">
        <f t="shared" si="24"/>
        <v>167</v>
      </c>
      <c r="B174" s="22">
        <f t="shared" ca="1" si="18"/>
        <v>0.10302131830333215</v>
      </c>
      <c r="C174" s="22">
        <f t="shared" ca="1" si="25"/>
        <v>-0.18519068041038045</v>
      </c>
      <c r="D174" s="16">
        <f t="shared" ca="1" si="19"/>
        <v>0.14005945438540823</v>
      </c>
      <c r="E174" s="16"/>
      <c r="F174" s="16">
        <f t="shared" ca="1" si="20"/>
        <v>1.6638681179497405E-2</v>
      </c>
      <c r="G174" s="26">
        <v>-0.18689188046412397</v>
      </c>
      <c r="H174" s="26">
        <v>1.7016431611183751</v>
      </c>
      <c r="I174" s="16">
        <f t="shared" ca="1" si="21"/>
        <v>198</v>
      </c>
      <c r="J174" s="16">
        <f t="shared" si="22"/>
        <v>-0.5272205126877989</v>
      </c>
      <c r="K174" s="16">
        <f t="shared" ca="1" si="23"/>
        <v>-0.34226996538542964</v>
      </c>
      <c r="L174" s="16">
        <f t="shared" ca="1" si="26"/>
        <v>0.21434055134510133</v>
      </c>
      <c r="M174" s="16"/>
      <c r="N174" s="16"/>
      <c r="O174" s="16"/>
      <c r="P174" s="16"/>
    </row>
    <row r="175" spans="1:16" x14ac:dyDescent="0.15">
      <c r="A175" s="16">
        <f t="shared" si="24"/>
        <v>168</v>
      </c>
      <c r="B175" s="22">
        <f t="shared" ca="1" si="18"/>
        <v>0.33736702544216202</v>
      </c>
      <c r="C175" s="22">
        <f t="shared" ca="1" si="25"/>
        <v>-4.5131226024972215E-2</v>
      </c>
      <c r="D175" s="16">
        <f t="shared" ca="1" si="19"/>
        <v>0.34639327064715647</v>
      </c>
      <c r="E175" s="16"/>
      <c r="F175" s="16">
        <f t="shared" ca="1" si="20"/>
        <v>0.59754176213609278</v>
      </c>
      <c r="G175" s="26">
        <v>0.33335719098284589</v>
      </c>
      <c r="H175" s="26">
        <v>1.1744226484305762</v>
      </c>
      <c r="I175" s="16">
        <f t="shared" ca="1" si="21"/>
        <v>85</v>
      </c>
      <c r="J175" s="16">
        <f t="shared" si="22"/>
        <v>9.8472661296730601E-2</v>
      </c>
      <c r="K175" s="16">
        <f t="shared" ca="1" si="23"/>
        <v>5.1789855084198866E-3</v>
      </c>
      <c r="L175" s="16">
        <f t="shared" ca="1" si="26"/>
        <v>-0.12792941404032832</v>
      </c>
      <c r="M175" s="16"/>
      <c r="N175" s="16"/>
      <c r="O175" s="16"/>
      <c r="P175" s="16"/>
    </row>
    <row r="176" spans="1:16" x14ac:dyDescent="0.15">
      <c r="A176" s="16">
        <f t="shared" si="24"/>
        <v>169</v>
      </c>
      <c r="B176" s="22">
        <f t="shared" ca="1" si="18"/>
        <v>-0.43094825015643518</v>
      </c>
      <c r="C176" s="22">
        <f t="shared" ca="1" si="25"/>
        <v>0.30126204462218426</v>
      </c>
      <c r="D176" s="16">
        <f t="shared" ca="1" si="19"/>
        <v>-0.49120065908087202</v>
      </c>
      <c r="E176" s="16"/>
      <c r="F176" s="16">
        <f t="shared" ca="1" si="20"/>
        <v>0.37050588808341256</v>
      </c>
      <c r="G176" s="26">
        <v>0.2971814825752731</v>
      </c>
      <c r="H176" s="26">
        <v>1.2728953097273068</v>
      </c>
      <c r="I176" s="16">
        <f t="shared" ca="1" si="21"/>
        <v>134</v>
      </c>
      <c r="J176" s="16">
        <f t="shared" si="22"/>
        <v>4.2602420629811677E-2</v>
      </c>
      <c r="K176" s="16">
        <f t="shared" ca="1" si="23"/>
        <v>0.19584705911003519</v>
      </c>
      <c r="L176" s="16">
        <f t="shared" ca="1" si="26"/>
        <v>-0.12275042853190843</v>
      </c>
      <c r="M176" s="16"/>
      <c r="N176" s="16"/>
      <c r="O176" s="16"/>
      <c r="P176" s="16"/>
    </row>
    <row r="177" spans="1:16" x14ac:dyDescent="0.15">
      <c r="A177" s="16">
        <f t="shared" si="24"/>
        <v>170</v>
      </c>
      <c r="B177" s="22">
        <f t="shared" ca="1" si="18"/>
        <v>0.87189000462285771</v>
      </c>
      <c r="C177" s="22">
        <f t="shared" ca="1" si="25"/>
        <v>-0.18993861445868776</v>
      </c>
      <c r="D177" s="16">
        <f t="shared" ca="1" si="19"/>
        <v>0.90987772751459528</v>
      </c>
      <c r="E177" s="16"/>
      <c r="F177" s="16">
        <f t="shared" ca="1" si="20"/>
        <v>2.0050900122465687E-2</v>
      </c>
      <c r="G177" s="26">
        <v>-0.38833000718058047</v>
      </c>
      <c r="H177" s="26">
        <v>1.3154977303571185</v>
      </c>
      <c r="I177" s="16">
        <f t="shared" ca="1" si="21"/>
        <v>197</v>
      </c>
      <c r="J177" s="16">
        <f t="shared" si="22"/>
        <v>-0.65142955325200425</v>
      </c>
      <c r="K177" s="16">
        <f t="shared" ca="1" si="23"/>
        <v>0.92531692436967505</v>
      </c>
      <c r="L177" s="16">
        <f t="shared" ca="1" si="26"/>
        <v>7.3096630578126764E-2</v>
      </c>
      <c r="M177" s="16"/>
      <c r="N177" s="16"/>
      <c r="O177" s="16"/>
      <c r="P177" s="16"/>
    </row>
    <row r="178" spans="1:16" x14ac:dyDescent="0.15">
      <c r="A178" s="16">
        <f t="shared" si="24"/>
        <v>171</v>
      </c>
      <c r="B178" s="22">
        <f t="shared" ca="1" si="18"/>
        <v>0.30144524038444581</v>
      </c>
      <c r="C178" s="22">
        <f t="shared" ca="1" si="25"/>
        <v>0.71993911305590752</v>
      </c>
      <c r="D178" s="16">
        <f t="shared" ca="1" si="19"/>
        <v>0.15745741777326427</v>
      </c>
      <c r="E178" s="16"/>
      <c r="F178" s="16">
        <f t="shared" ca="1" si="20"/>
        <v>0.78170673690282677</v>
      </c>
      <c r="G178" s="26">
        <v>0.93333944939890423</v>
      </c>
      <c r="H178" s="26">
        <v>0.66406817710511423</v>
      </c>
      <c r="I178" s="16">
        <f t="shared" ca="1" si="21"/>
        <v>51</v>
      </c>
      <c r="J178" s="16">
        <f t="shared" si="22"/>
        <v>0.80052581397788125</v>
      </c>
      <c r="K178" s="16">
        <f t="shared" ca="1" si="23"/>
        <v>-0.40190224500653549</v>
      </c>
      <c r="L178" s="16">
        <f t="shared" ca="1" si="26"/>
        <v>0.99841355494780182</v>
      </c>
      <c r="M178" s="16"/>
      <c r="N178" s="16"/>
      <c r="O178" s="16"/>
      <c r="P178" s="16"/>
    </row>
    <row r="179" spans="1:16" x14ac:dyDescent="0.15">
      <c r="A179" s="16">
        <f t="shared" si="24"/>
        <v>172</v>
      </c>
      <c r="B179" s="22">
        <f t="shared" ca="1" si="18"/>
        <v>0.29907848141886867</v>
      </c>
      <c r="C179" s="22">
        <f t="shared" ca="1" si="25"/>
        <v>0.87739653082917179</v>
      </c>
      <c r="D179" s="16">
        <f t="shared" ca="1" si="19"/>
        <v>0.12359917525303432</v>
      </c>
      <c r="E179" s="16"/>
      <c r="F179" s="16">
        <f t="shared" ca="1" si="20"/>
        <v>0.31607488347186663</v>
      </c>
      <c r="G179" s="26">
        <v>-0.64967032488350762</v>
      </c>
      <c r="H179" s="26">
        <v>1.4645939910829955</v>
      </c>
      <c r="I179" s="16">
        <f t="shared" ca="1" si="21"/>
        <v>142</v>
      </c>
      <c r="J179" s="16">
        <f t="shared" si="22"/>
        <v>-0.94258912310010667</v>
      </c>
      <c r="K179" s="16">
        <f t="shared" ca="1" si="23"/>
        <v>-1.1436357462485072</v>
      </c>
      <c r="L179" s="16">
        <f t="shared" ca="1" si="26"/>
        <v>0.59651130994126633</v>
      </c>
      <c r="M179" s="16"/>
      <c r="N179" s="16"/>
      <c r="O179" s="16"/>
      <c r="P179" s="16"/>
    </row>
    <row r="180" spans="1:16" x14ac:dyDescent="0.15">
      <c r="A180" s="16">
        <f t="shared" si="24"/>
        <v>173</v>
      </c>
      <c r="B180" s="22">
        <f t="shared" ca="1" si="18"/>
        <v>-6.8714349906538741E-2</v>
      </c>
      <c r="C180" s="22">
        <f t="shared" ca="1" si="25"/>
        <v>1.0009957060822061</v>
      </c>
      <c r="D180" s="16">
        <f t="shared" ca="1" si="19"/>
        <v>-0.26891349112298002</v>
      </c>
      <c r="E180" s="16"/>
      <c r="F180" s="16">
        <f t="shared" ca="1" si="20"/>
        <v>0.49739569207262646</v>
      </c>
      <c r="G180" s="26">
        <v>0.24699932836934962</v>
      </c>
      <c r="H180" s="26">
        <v>0.52200486798288881</v>
      </c>
      <c r="I180" s="16">
        <f t="shared" ca="1" si="21"/>
        <v>111</v>
      </c>
      <c r="J180" s="16">
        <f t="shared" si="22"/>
        <v>0.14259835477277183</v>
      </c>
      <c r="K180" s="16">
        <f t="shared" ca="1" si="23"/>
        <v>0.20228645271585677</v>
      </c>
      <c r="L180" s="16">
        <f t="shared" ca="1" si="26"/>
        <v>-0.54712443630724084</v>
      </c>
      <c r="M180" s="16"/>
      <c r="N180" s="16"/>
      <c r="O180" s="16"/>
      <c r="P180" s="16"/>
    </row>
    <row r="181" spans="1:16" x14ac:dyDescent="0.15">
      <c r="A181" s="16">
        <f t="shared" si="24"/>
        <v>174</v>
      </c>
      <c r="B181" s="22">
        <f t="shared" ca="1" si="18"/>
        <v>-0.42841856688826191</v>
      </c>
      <c r="C181" s="22">
        <f t="shared" ca="1" si="25"/>
        <v>0.7320822149592261</v>
      </c>
      <c r="D181" s="16">
        <f t="shared" ca="1" si="19"/>
        <v>-0.57483500988010716</v>
      </c>
      <c r="E181" s="16"/>
      <c r="F181" s="16">
        <f t="shared" ca="1" si="20"/>
        <v>0.85673406983545886</v>
      </c>
      <c r="G181" s="26">
        <v>0.98393495696057331</v>
      </c>
      <c r="H181" s="26">
        <v>0.66460322275566064</v>
      </c>
      <c r="I181" s="16">
        <f t="shared" ca="1" si="21"/>
        <v>31</v>
      </c>
      <c r="J181" s="16">
        <f t="shared" si="22"/>
        <v>0.85101431240944114</v>
      </c>
      <c r="K181" s="16">
        <f t="shared" ca="1" si="23"/>
        <v>4.2017987743862562E-2</v>
      </c>
      <c r="L181" s="16">
        <f t="shared" ca="1" si="26"/>
        <v>-0.34483798359138407</v>
      </c>
      <c r="M181" s="16"/>
      <c r="N181" s="16"/>
      <c r="O181" s="16"/>
      <c r="P181" s="16"/>
    </row>
    <row r="182" spans="1:16" x14ac:dyDescent="0.15">
      <c r="A182" s="16">
        <f t="shared" si="24"/>
        <v>175</v>
      </c>
      <c r="B182" s="22">
        <f t="shared" ca="1" si="18"/>
        <v>0.87540169110213073</v>
      </c>
      <c r="C182" s="22">
        <f t="shared" ca="1" si="25"/>
        <v>0.15724720507911893</v>
      </c>
      <c r="D182" s="16">
        <f t="shared" ca="1" si="19"/>
        <v>0.84395225008630703</v>
      </c>
      <c r="E182" s="16"/>
      <c r="F182" s="16">
        <f t="shared" ca="1" si="20"/>
        <v>0.34745901505678656</v>
      </c>
      <c r="G182" s="26">
        <v>0.63170041118812914</v>
      </c>
      <c r="H182" s="26">
        <v>1.5156175351651018</v>
      </c>
      <c r="I182" s="16">
        <f t="shared" ca="1" si="21"/>
        <v>138</v>
      </c>
      <c r="J182" s="16">
        <f t="shared" si="22"/>
        <v>0.32857690415510876</v>
      </c>
      <c r="K182" s="16">
        <f t="shared" ca="1" si="23"/>
        <v>0.51863558417855238</v>
      </c>
      <c r="L182" s="16">
        <f t="shared" ca="1" si="26"/>
        <v>-0.30281999584752151</v>
      </c>
      <c r="M182" s="16"/>
      <c r="N182" s="16"/>
      <c r="O182" s="16"/>
      <c r="P182" s="16"/>
    </row>
    <row r="183" spans="1:16" x14ac:dyDescent="0.15">
      <c r="A183" s="16">
        <f t="shared" si="24"/>
        <v>176</v>
      </c>
      <c r="B183" s="22">
        <f t="shared" ca="1" si="18"/>
        <v>0.29635980037807846</v>
      </c>
      <c r="C183" s="22">
        <f t="shared" ca="1" si="25"/>
        <v>1.001199455165426</v>
      </c>
      <c r="D183" s="16">
        <f t="shared" ca="1" si="19"/>
        <v>9.6119909344993371E-2</v>
      </c>
      <c r="E183" s="16"/>
      <c r="F183" s="16">
        <f t="shared" ca="1" si="20"/>
        <v>0.53061393365499743</v>
      </c>
      <c r="G183" s="26">
        <v>0.68260160998546171</v>
      </c>
      <c r="H183" s="26">
        <v>1.8441944393202105</v>
      </c>
      <c r="I183" s="16">
        <f t="shared" ca="1" si="21"/>
        <v>101</v>
      </c>
      <c r="J183" s="16">
        <f t="shared" si="22"/>
        <v>0.31376272212141942</v>
      </c>
      <c r="K183" s="16">
        <f t="shared" ca="1" si="23"/>
        <v>-6.0030372685460576E-2</v>
      </c>
      <c r="L183" s="16">
        <f t="shared" ca="1" si="26"/>
        <v>0.21581558833103087</v>
      </c>
      <c r="M183" s="16"/>
      <c r="N183" s="16"/>
      <c r="O183" s="16"/>
      <c r="P183" s="16"/>
    </row>
    <row r="184" spans="1:16" x14ac:dyDescent="0.15">
      <c r="A184" s="16">
        <f t="shared" si="24"/>
        <v>177</v>
      </c>
      <c r="B184" s="22">
        <f t="shared" ca="1" si="18"/>
        <v>-0.66397372862104231</v>
      </c>
      <c r="C184" s="22">
        <f t="shared" ca="1" si="25"/>
        <v>1.0973193645104193</v>
      </c>
      <c r="D184" s="16">
        <f t="shared" ca="1" si="19"/>
        <v>-0.88343760152312623</v>
      </c>
      <c r="E184" s="16"/>
      <c r="F184" s="16">
        <f t="shared" ca="1" si="20"/>
        <v>0.86987007910067748</v>
      </c>
      <c r="G184" s="26">
        <v>0.30491218271539577</v>
      </c>
      <c r="H184" s="26">
        <v>2.15795716144163</v>
      </c>
      <c r="I184" s="16">
        <f t="shared" ca="1" si="21"/>
        <v>26</v>
      </c>
      <c r="J184" s="16">
        <f t="shared" si="22"/>
        <v>-0.12667924957293009</v>
      </c>
      <c r="K184" s="16">
        <f t="shared" ca="1" si="23"/>
        <v>5.6921546324765204E-2</v>
      </c>
      <c r="L184" s="16">
        <f t="shared" ca="1" si="26"/>
        <v>0.1557852156455703</v>
      </c>
      <c r="M184" s="16"/>
      <c r="N184" s="16"/>
      <c r="O184" s="16"/>
      <c r="P184" s="16"/>
    </row>
    <row r="185" spans="1:16" x14ac:dyDescent="0.15">
      <c r="A185" s="16">
        <f t="shared" si="24"/>
        <v>178</v>
      </c>
      <c r="B185" s="22">
        <f t="shared" ca="1" si="18"/>
        <v>6.4527032038869669E-3</v>
      </c>
      <c r="C185" s="22">
        <f t="shared" ca="1" si="25"/>
        <v>0.21388176298729311</v>
      </c>
      <c r="D185" s="16">
        <f t="shared" ca="1" si="19"/>
        <v>-3.6323649393571661E-2</v>
      </c>
      <c r="E185" s="16"/>
      <c r="F185" s="16">
        <f t="shared" ca="1" si="20"/>
        <v>0.29380972070823386</v>
      </c>
      <c r="G185" s="26">
        <v>1.0896596835215755</v>
      </c>
      <c r="H185" s="26">
        <v>2.0312779118686999</v>
      </c>
      <c r="I185" s="16">
        <f t="shared" ca="1" si="21"/>
        <v>147</v>
      </c>
      <c r="J185" s="16">
        <f t="shared" si="22"/>
        <v>0.68340410114783534</v>
      </c>
      <c r="K185" s="16">
        <f t="shared" ca="1" si="23"/>
        <v>-4.2509064093554927E-2</v>
      </c>
      <c r="L185" s="16">
        <f t="shared" ca="1" si="26"/>
        <v>0.2127067619703355</v>
      </c>
      <c r="M185" s="16"/>
      <c r="N185" s="16"/>
      <c r="O185" s="16"/>
      <c r="P185" s="16"/>
    </row>
    <row r="186" spans="1:16" x14ac:dyDescent="0.15">
      <c r="A186" s="16">
        <f t="shared" si="24"/>
        <v>179</v>
      </c>
      <c r="B186" s="22">
        <f t="shared" ca="1" si="18"/>
        <v>0.47342688111690551</v>
      </c>
      <c r="C186" s="22">
        <f t="shared" ca="1" si="25"/>
        <v>0.17755811359372145</v>
      </c>
      <c r="D186" s="16">
        <f t="shared" ca="1" si="19"/>
        <v>0.43791525839816126</v>
      </c>
      <c r="E186" s="16"/>
      <c r="F186" s="16">
        <f t="shared" ca="1" si="20"/>
        <v>0.4955565326235799</v>
      </c>
      <c r="G186" s="26">
        <v>-0.36520068769121988</v>
      </c>
      <c r="H186" s="26">
        <v>2.7146820130165352</v>
      </c>
      <c r="I186" s="16">
        <f t="shared" ca="1" si="21"/>
        <v>113</v>
      </c>
      <c r="J186" s="16">
        <f t="shared" si="22"/>
        <v>-0.90813709029452694</v>
      </c>
      <c r="K186" s="16">
        <f t="shared" ca="1" si="23"/>
        <v>-0.28919889473452631</v>
      </c>
      <c r="L186" s="16">
        <f t="shared" ca="1" si="26"/>
        <v>0.17019769787678057</v>
      </c>
      <c r="M186" s="16"/>
      <c r="N186" s="16"/>
      <c r="O186" s="16"/>
      <c r="P186" s="16"/>
    </row>
    <row r="187" spans="1:16" x14ac:dyDescent="0.15">
      <c r="A187" s="16">
        <f t="shared" si="24"/>
        <v>180</v>
      </c>
      <c r="B187" s="22">
        <f t="shared" ca="1" si="18"/>
        <v>1.1575275121385225</v>
      </c>
      <c r="C187" s="22">
        <f t="shared" ca="1" si="25"/>
        <v>0.61547337199188268</v>
      </c>
      <c r="D187" s="16">
        <f t="shared" ca="1" si="19"/>
        <v>1.0344328377401459</v>
      </c>
      <c r="E187" s="16"/>
      <c r="F187" s="16">
        <f t="shared" ca="1" si="20"/>
        <v>0.50522048654223728</v>
      </c>
      <c r="G187" s="26">
        <v>-1.0572869727350878</v>
      </c>
      <c r="H187" s="26">
        <v>1.8065449227220083</v>
      </c>
      <c r="I187" s="16">
        <f t="shared" ca="1" si="21"/>
        <v>109</v>
      </c>
      <c r="J187" s="16">
        <f t="shared" si="22"/>
        <v>-1.4185959572794895</v>
      </c>
      <c r="K187" s="16">
        <f t="shared" ca="1" si="23"/>
        <v>-0.44308717775543438</v>
      </c>
      <c r="L187" s="16">
        <f t="shared" ca="1" si="26"/>
        <v>-0.11900119685774574</v>
      </c>
      <c r="M187" s="16"/>
      <c r="N187" s="16"/>
      <c r="O187" s="16"/>
      <c r="P187" s="16"/>
    </row>
    <row r="188" spans="1:16" x14ac:dyDescent="0.15">
      <c r="A188" s="16">
        <f t="shared" si="24"/>
        <v>181</v>
      </c>
      <c r="B188" s="22">
        <f t="shared" ca="1" si="18"/>
        <v>0.42251420113498894</v>
      </c>
      <c r="C188" s="22">
        <f t="shared" ca="1" si="25"/>
        <v>1.6499062097320287</v>
      </c>
      <c r="D188" s="16">
        <f t="shared" ca="1" si="19"/>
        <v>9.2532959188583064E-2</v>
      </c>
      <c r="E188" s="16"/>
      <c r="F188" s="16">
        <f t="shared" ca="1" si="20"/>
        <v>0.2410205183260139</v>
      </c>
      <c r="G188" s="26">
        <v>0.53094333386182502</v>
      </c>
      <c r="H188" s="26">
        <v>0.38794896544251878</v>
      </c>
      <c r="I188" s="16">
        <f t="shared" ca="1" si="21"/>
        <v>156</v>
      </c>
      <c r="J188" s="16">
        <f t="shared" si="22"/>
        <v>0.45335354077332124</v>
      </c>
      <c r="K188" s="16">
        <f t="shared" ca="1" si="23"/>
        <v>-0.41152216835499711</v>
      </c>
      <c r="L188" s="16">
        <f t="shared" ca="1" si="26"/>
        <v>-0.56208837461318018</v>
      </c>
      <c r="M188" s="16"/>
      <c r="N188" s="16"/>
      <c r="O188" s="16"/>
      <c r="P188" s="16"/>
    </row>
    <row r="189" spans="1:16" x14ac:dyDescent="0.15">
      <c r="A189" s="16">
        <f t="shared" si="24"/>
        <v>182</v>
      </c>
      <c r="B189" s="22">
        <f t="shared" ca="1" si="18"/>
        <v>0.7350364172894186</v>
      </c>
      <c r="C189" s="22">
        <f t="shared" ca="1" si="25"/>
        <v>1.7424391689206118</v>
      </c>
      <c r="D189" s="16">
        <f t="shared" ca="1" si="19"/>
        <v>0.38654858350529597</v>
      </c>
      <c r="E189" s="16"/>
      <c r="F189" s="16">
        <f t="shared" ca="1" si="20"/>
        <v>0.89649956586546509</v>
      </c>
      <c r="G189" s="26">
        <v>-0.78512003771516525</v>
      </c>
      <c r="H189" s="26">
        <v>0.84130250621584002</v>
      </c>
      <c r="I189" s="16">
        <f t="shared" ca="1" si="21"/>
        <v>21</v>
      </c>
      <c r="J189" s="16">
        <f t="shared" si="22"/>
        <v>-0.9533805389583333</v>
      </c>
      <c r="K189" s="16">
        <f t="shared" ca="1" si="23"/>
        <v>0.23438696898103928</v>
      </c>
      <c r="L189" s="16">
        <f t="shared" ca="1" si="26"/>
        <v>-0.97361054296817728</v>
      </c>
      <c r="M189" s="16"/>
      <c r="N189" s="16"/>
      <c r="O189" s="16"/>
      <c r="P189" s="16"/>
    </row>
    <row r="190" spans="1:16" x14ac:dyDescent="0.15">
      <c r="A190" s="16">
        <f t="shared" si="24"/>
        <v>183</v>
      </c>
      <c r="B190" s="22">
        <f t="shared" ca="1" si="18"/>
        <v>9.0950088779856983E-2</v>
      </c>
      <c r="C190" s="22">
        <f t="shared" ca="1" si="25"/>
        <v>2.1289877524259078</v>
      </c>
      <c r="D190" s="16">
        <f t="shared" ca="1" si="19"/>
        <v>-0.33484746170532453</v>
      </c>
      <c r="E190" s="16"/>
      <c r="F190" s="16">
        <f t="shared" ca="1" si="20"/>
        <v>0.69364295597036796</v>
      </c>
      <c r="G190" s="26">
        <v>0.30292568944364323</v>
      </c>
      <c r="H190" s="26">
        <v>-0.11207803274249328</v>
      </c>
      <c r="I190" s="16">
        <f t="shared" ca="1" si="21"/>
        <v>66</v>
      </c>
      <c r="J190" s="16">
        <f t="shared" si="22"/>
        <v>0.3253412959921419</v>
      </c>
      <c r="K190" s="16">
        <f t="shared" ca="1" si="23"/>
        <v>0.24827294036912068</v>
      </c>
      <c r="L190" s="16">
        <f t="shared" ca="1" si="26"/>
        <v>-0.73922357398713801</v>
      </c>
      <c r="M190" s="16"/>
      <c r="N190" s="16"/>
      <c r="O190" s="16"/>
      <c r="P190" s="16"/>
    </row>
    <row r="191" spans="1:16" x14ac:dyDescent="0.15">
      <c r="A191" s="16">
        <f t="shared" si="24"/>
        <v>184</v>
      </c>
      <c r="B191" s="22">
        <f t="shared" ca="1" si="18"/>
        <v>-0.55425264487559955</v>
      </c>
      <c r="C191" s="22">
        <f t="shared" ca="1" si="25"/>
        <v>1.7941402907205832</v>
      </c>
      <c r="D191" s="16">
        <f t="shared" ca="1" si="19"/>
        <v>-0.91308070301971622</v>
      </c>
      <c r="E191" s="16"/>
      <c r="F191" s="16">
        <f t="shared" ca="1" si="20"/>
        <v>0.13564327562746392</v>
      </c>
      <c r="G191" s="26">
        <v>-1.7377720035530841E-2</v>
      </c>
      <c r="H191" s="26">
        <v>0.21326326324964862</v>
      </c>
      <c r="I191" s="16">
        <f t="shared" ca="1" si="21"/>
        <v>176</v>
      </c>
      <c r="J191" s="16">
        <f t="shared" si="22"/>
        <v>-6.0030372685460576E-2</v>
      </c>
      <c r="K191" s="16">
        <f t="shared" ca="1" si="23"/>
        <v>1.1067975865226205</v>
      </c>
      <c r="L191" s="16">
        <f t="shared" ca="1" si="26"/>
        <v>-0.49095063361801733</v>
      </c>
      <c r="M191" s="16"/>
      <c r="N191" s="16"/>
      <c r="O191" s="16"/>
      <c r="P191" s="16"/>
    </row>
    <row r="192" spans="1:16" x14ac:dyDescent="0.15">
      <c r="A192" s="16">
        <f t="shared" si="24"/>
        <v>185</v>
      </c>
      <c r="B192" s="22">
        <f t="shared" ca="1" si="18"/>
        <v>0.62866459636113903</v>
      </c>
      <c r="C192" s="22">
        <f t="shared" ca="1" si="25"/>
        <v>0.88105958770086701</v>
      </c>
      <c r="D192" s="16">
        <f t="shared" ca="1" si="19"/>
        <v>0.45245267882096563</v>
      </c>
      <c r="E192" s="16"/>
      <c r="F192" s="16">
        <f t="shared" ca="1" si="20"/>
        <v>0.58051873165636481</v>
      </c>
      <c r="G192" s="26">
        <v>-0.31786324404837812</v>
      </c>
      <c r="H192" s="26">
        <v>0.15323289056418804</v>
      </c>
      <c r="I192" s="16">
        <f t="shared" ca="1" si="21"/>
        <v>88</v>
      </c>
      <c r="J192" s="16">
        <f t="shared" si="22"/>
        <v>-0.34850982216121573</v>
      </c>
      <c r="K192" s="16">
        <f t="shared" ca="1" si="23"/>
        <v>-0.11925411519276868</v>
      </c>
      <c r="L192" s="16">
        <f t="shared" ca="1" si="26"/>
        <v>0.61584695290460312</v>
      </c>
      <c r="M192" s="16"/>
      <c r="N192" s="16"/>
      <c r="O192" s="16"/>
      <c r="P192" s="16"/>
    </row>
    <row r="193" spans="1:16" x14ac:dyDescent="0.15">
      <c r="A193" s="16">
        <f t="shared" si="24"/>
        <v>186</v>
      </c>
      <c r="B193" s="22">
        <f t="shared" ca="1" si="18"/>
        <v>0.13119724778414144</v>
      </c>
      <c r="C193" s="22">
        <f t="shared" ca="1" si="25"/>
        <v>1.3335122665218326</v>
      </c>
      <c r="D193" s="16">
        <f t="shared" ca="1" si="19"/>
        <v>-0.13550520552022505</v>
      </c>
      <c r="E193" s="16"/>
      <c r="F193" s="16">
        <f t="shared" ca="1" si="20"/>
        <v>0.43770023274450653</v>
      </c>
      <c r="G193" s="26">
        <v>0.76330091747648088</v>
      </c>
      <c r="H193" s="26">
        <v>-0.19527693159702769</v>
      </c>
      <c r="I193" s="16">
        <f t="shared" ca="1" si="21"/>
        <v>119</v>
      </c>
      <c r="J193" s="16">
        <f t="shared" si="22"/>
        <v>0.80235630379588652</v>
      </c>
      <c r="K193" s="16">
        <f t="shared" ca="1" si="23"/>
        <v>-0.49293306006616966</v>
      </c>
      <c r="L193" s="16">
        <f t="shared" ca="1" si="26"/>
        <v>0.49659283771183443</v>
      </c>
      <c r="M193" s="16"/>
      <c r="N193" s="16"/>
      <c r="O193" s="16"/>
      <c r="P193" s="16"/>
    </row>
    <row r="194" spans="1:16" x14ac:dyDescent="0.15">
      <c r="A194" s="16">
        <f t="shared" si="24"/>
        <v>187</v>
      </c>
      <c r="B194" s="22">
        <f t="shared" ca="1" si="18"/>
        <v>6.5708487090948037E-2</v>
      </c>
      <c r="C194" s="22">
        <f t="shared" ca="1" si="25"/>
        <v>1.1980070610016076</v>
      </c>
      <c r="D194" s="16">
        <f t="shared" ca="1" si="19"/>
        <v>-0.17389292510937349</v>
      </c>
      <c r="E194" s="16"/>
      <c r="F194" s="16">
        <f t="shared" ca="1" si="20"/>
        <v>0.71553260595363599</v>
      </c>
      <c r="G194" s="26">
        <v>-0.20917836965074049</v>
      </c>
      <c r="H194" s="26">
        <v>0.60707937219885877</v>
      </c>
      <c r="I194" s="16">
        <f t="shared" ca="1" si="21"/>
        <v>63</v>
      </c>
      <c r="J194" s="16">
        <f t="shared" si="22"/>
        <v>-0.33059424409051225</v>
      </c>
      <c r="K194" s="16">
        <f t="shared" ca="1" si="23"/>
        <v>-0.74021012910728268</v>
      </c>
      <c r="L194" s="16">
        <f t="shared" ca="1" si="26"/>
        <v>3.6597776456647746E-3</v>
      </c>
      <c r="M194" s="16"/>
      <c r="N194" s="16"/>
      <c r="O194" s="16"/>
      <c r="P194" s="16"/>
    </row>
    <row r="195" spans="1:16" x14ac:dyDescent="0.15">
      <c r="A195" s="16">
        <f t="shared" si="24"/>
        <v>188</v>
      </c>
      <c r="B195" s="22">
        <f t="shared" ca="1" si="18"/>
        <v>0.30257997694307676</v>
      </c>
      <c r="C195" s="22">
        <f t="shared" ca="1" si="25"/>
        <v>1.0241141358922341</v>
      </c>
      <c r="D195" s="16">
        <f t="shared" ca="1" si="19"/>
        <v>9.7757149764629903E-2</v>
      </c>
      <c r="E195" s="16"/>
      <c r="F195" s="16">
        <f t="shared" ca="1" si="20"/>
        <v>0.9588025975460962</v>
      </c>
      <c r="G195" s="26">
        <v>0.19732702049357254</v>
      </c>
      <c r="H195" s="26">
        <v>0.27648512810834652</v>
      </c>
      <c r="I195" s="16">
        <f t="shared" ca="1" si="21"/>
        <v>10</v>
      </c>
      <c r="J195" s="16">
        <f t="shared" si="22"/>
        <v>0.14202999487190321</v>
      </c>
      <c r="K195" s="16">
        <f t="shared" ca="1" si="23"/>
        <v>-0.37291483710090279</v>
      </c>
      <c r="L195" s="16">
        <f t="shared" ca="1" si="26"/>
        <v>-0.73655035146161785</v>
      </c>
      <c r="M195" s="16"/>
      <c r="N195" s="16"/>
      <c r="O195" s="16"/>
      <c r="P195" s="16"/>
    </row>
    <row r="196" spans="1:16" x14ac:dyDescent="0.15">
      <c r="A196" s="16">
        <f t="shared" si="24"/>
        <v>189</v>
      </c>
      <c r="B196" s="22">
        <f t="shared" ca="1" si="18"/>
        <v>0.4636329469297652</v>
      </c>
      <c r="C196" s="22">
        <f t="shared" ca="1" si="25"/>
        <v>1.121871285656864</v>
      </c>
      <c r="D196" s="16">
        <f t="shared" ca="1" si="19"/>
        <v>0.23925868979839238</v>
      </c>
      <c r="E196" s="16"/>
      <c r="F196" s="16">
        <f t="shared" ca="1" si="20"/>
        <v>5.7795439007792382E-2</v>
      </c>
      <c r="G196" s="26">
        <v>0.49741347560891713</v>
      </c>
      <c r="H196" s="26">
        <v>0.41851512298024973</v>
      </c>
      <c r="I196" s="16">
        <f t="shared" ca="1" si="21"/>
        <v>190</v>
      </c>
      <c r="J196" s="16">
        <f t="shared" si="22"/>
        <v>0.41371045101286719</v>
      </c>
      <c r="K196" s="16">
        <f t="shared" ca="1" si="23"/>
        <v>2.3820666240857324E-2</v>
      </c>
      <c r="L196" s="16">
        <f t="shared" ca="1" si="26"/>
        <v>-1.1094651885625206</v>
      </c>
      <c r="M196" s="16"/>
      <c r="N196" s="16"/>
      <c r="O196" s="16"/>
      <c r="P196" s="16"/>
    </row>
    <row r="197" spans="1:16" x14ac:dyDescent="0.15">
      <c r="A197" s="16">
        <f t="shared" si="24"/>
        <v>190</v>
      </c>
      <c r="B197" s="22">
        <f t="shared" ca="1" si="18"/>
        <v>0.32542272926058863</v>
      </c>
      <c r="C197" s="22">
        <f t="shared" ca="1" si="25"/>
        <v>1.3611299754552564</v>
      </c>
      <c r="D197" s="16">
        <f t="shared" ca="1" si="19"/>
        <v>5.3196734169537407E-2</v>
      </c>
      <c r="E197" s="16"/>
      <c r="F197" s="16">
        <f t="shared" ca="1" si="20"/>
        <v>0.80298589418340804</v>
      </c>
      <c r="G197" s="26">
        <v>0.2401214325026923</v>
      </c>
      <c r="H197" s="26">
        <v>0.83222557399311692</v>
      </c>
      <c r="I197" s="16">
        <f t="shared" ca="1" si="21"/>
        <v>47</v>
      </c>
      <c r="J197" s="16">
        <f t="shared" si="22"/>
        <v>7.3676317704068905E-2</v>
      </c>
      <c r="K197" s="16">
        <f t="shared" ca="1" si="23"/>
        <v>0.41371045101286719</v>
      </c>
      <c r="L197" s="16">
        <f t="shared" ca="1" si="26"/>
        <v>-1.0856445223216633</v>
      </c>
      <c r="M197" s="16"/>
      <c r="N197" s="16"/>
      <c r="O197" s="16"/>
      <c r="P197" s="16"/>
    </row>
    <row r="198" spans="1:16" x14ac:dyDescent="0.15">
      <c r="A198" s="16">
        <f t="shared" si="24"/>
        <v>191</v>
      </c>
      <c r="B198" s="22">
        <f t="shared" ca="1" si="18"/>
        <v>0.25447542287657282</v>
      </c>
      <c r="C198" s="22">
        <f t="shared" ca="1" si="25"/>
        <v>1.4143267096247938</v>
      </c>
      <c r="D198" s="16">
        <f t="shared" ca="1" si="19"/>
        <v>-2.8389919048385837E-2</v>
      </c>
      <c r="E198" s="16"/>
      <c r="F198" s="16">
        <f t="shared" ca="1" si="20"/>
        <v>0.3069023594300353</v>
      </c>
      <c r="G198" s="26">
        <v>0.22857591066535252</v>
      </c>
      <c r="H198" s="26">
        <v>0.90590189169718582</v>
      </c>
      <c r="I198" s="16">
        <f t="shared" ca="1" si="21"/>
        <v>145</v>
      </c>
      <c r="J198" s="16">
        <f t="shared" si="22"/>
        <v>4.7395532325915313E-2</v>
      </c>
      <c r="K198" s="16">
        <f t="shared" ca="1" si="23"/>
        <v>0.27583537321635471</v>
      </c>
      <c r="L198" s="16">
        <f t="shared" ca="1" si="26"/>
        <v>-0.67193407130879612</v>
      </c>
      <c r="M198" s="16"/>
      <c r="N198" s="16"/>
      <c r="O198" s="16"/>
      <c r="P198" s="16"/>
    </row>
    <row r="199" spans="1:16" x14ac:dyDescent="0.15">
      <c r="A199" s="16">
        <f t="shared" si="24"/>
        <v>192</v>
      </c>
      <c r="B199" s="22">
        <f t="shared" ref="B199:B206" ca="1" si="27">(NORMINV(RAND(),C$3,C$4))</f>
        <v>0.12343514628022716</v>
      </c>
      <c r="C199" s="22">
        <f t="shared" ca="1" si="25"/>
        <v>1.385936790576408</v>
      </c>
      <c r="D199" s="16">
        <f t="shared" ref="D199:D206" ca="1" si="28">C200-C199</f>
        <v>-0.1537522118350545</v>
      </c>
      <c r="E199" s="16"/>
      <c r="F199" s="16">
        <f t="shared" ref="F199:F206" ca="1" si="29">RAND()</f>
        <v>0.77073708303447197</v>
      </c>
      <c r="G199" s="26">
        <v>0.33185856017918169</v>
      </c>
      <c r="H199" s="26">
        <v>0.95329742402310114</v>
      </c>
      <c r="I199" s="16">
        <f t="shared" ref="I199:I206" ca="1" si="30">COUNTIF(F$7:F$206,"&gt;"&amp;F199)</f>
        <v>55</v>
      </c>
      <c r="J199" s="16">
        <f t="shared" ref="J199:J206" si="31">H200-H199</f>
        <v>0.14119907537456156</v>
      </c>
      <c r="K199" s="16">
        <f t="shared" ref="K199:K206" ca="1" si="32">VLOOKUP(A199,I$7:J$206,2,FALSE)</f>
        <v>0.27023955444827008</v>
      </c>
      <c r="L199" s="16">
        <f t="shared" ca="1" si="26"/>
        <v>-0.39609869809244141</v>
      </c>
      <c r="M199" s="16"/>
      <c r="N199" s="16"/>
      <c r="O199" s="16"/>
      <c r="P199" s="16"/>
    </row>
    <row r="200" spans="1:16" x14ac:dyDescent="0.15">
      <c r="A200" s="16">
        <f t="shared" ref="A200:A206" si="33">A199+1</f>
        <v>193</v>
      </c>
      <c r="B200" s="22">
        <f t="shared" ca="1" si="27"/>
        <v>0.3011675207063455</v>
      </c>
      <c r="C200" s="22">
        <f t="shared" ref="C200:C206" ca="1" si="34">C199+(B199-C$5*C199)</f>
        <v>1.2321845787413535</v>
      </c>
      <c r="D200" s="16">
        <f t="shared" ca="1" si="28"/>
        <v>5.4730604958074691E-2</v>
      </c>
      <c r="E200" s="16"/>
      <c r="F200" s="16">
        <f t="shared" ca="1" si="29"/>
        <v>0.33845831877771559</v>
      </c>
      <c r="G200" s="26">
        <v>0.15069951617409513</v>
      </c>
      <c r="H200" s="26">
        <v>1.0944964993976627</v>
      </c>
      <c r="I200" s="16">
        <f t="shared" ca="1" si="30"/>
        <v>140</v>
      </c>
      <c r="J200" s="16">
        <f t="shared" si="31"/>
        <v>-6.8199783705437333E-2</v>
      </c>
      <c r="K200" s="16">
        <f t="shared" ca="1" si="32"/>
        <v>0.11204096728853397</v>
      </c>
      <c r="L200" s="16">
        <f t="shared" ref="L200:L206" ca="1" si="35">L199+K199</f>
        <v>-0.12585914364417133</v>
      </c>
      <c r="M200" s="16"/>
      <c r="N200" s="16"/>
      <c r="O200" s="16"/>
      <c r="P200" s="16"/>
    </row>
    <row r="201" spans="1:16" x14ac:dyDescent="0.15">
      <c r="A201" s="16">
        <f t="shared" si="33"/>
        <v>194</v>
      </c>
      <c r="B201" s="22">
        <f t="shared" ca="1" si="27"/>
        <v>0.10301153628872213</v>
      </c>
      <c r="C201" s="22">
        <f t="shared" ca="1" si="34"/>
        <v>1.2869151836994281</v>
      </c>
      <c r="D201" s="16">
        <f t="shared" ca="1" si="28"/>
        <v>-0.15437150045116343</v>
      </c>
      <c r="E201" s="16"/>
      <c r="F201" s="16">
        <f t="shared" ca="1" si="29"/>
        <v>0.18750852211880054</v>
      </c>
      <c r="G201" s="26">
        <v>-0.13701062224698457</v>
      </c>
      <c r="H201" s="26">
        <v>1.0262967156922254</v>
      </c>
      <c r="I201" s="16">
        <f t="shared" ca="1" si="30"/>
        <v>167</v>
      </c>
      <c r="J201" s="16">
        <f t="shared" si="31"/>
        <v>-0.34226996538542964</v>
      </c>
      <c r="K201" s="16">
        <f t="shared" ca="1" si="32"/>
        <v>-0.17087403727548522</v>
      </c>
      <c r="L201" s="16">
        <f t="shared" ca="1" si="35"/>
        <v>-1.3818176355637368E-2</v>
      </c>
      <c r="M201" s="16"/>
      <c r="N201" s="16"/>
      <c r="O201" s="16"/>
      <c r="P201" s="16"/>
    </row>
    <row r="202" spans="1:16" x14ac:dyDescent="0.15">
      <c r="A202" s="16">
        <f t="shared" si="33"/>
        <v>195</v>
      </c>
      <c r="B202" s="22">
        <f t="shared" ca="1" si="27"/>
        <v>-9.4417909241510223E-2</v>
      </c>
      <c r="C202" s="22">
        <f t="shared" ca="1" si="34"/>
        <v>1.1325436832482647</v>
      </c>
      <c r="D202" s="16">
        <f t="shared" ca="1" si="28"/>
        <v>-0.32092664589116315</v>
      </c>
      <c r="E202" s="16"/>
      <c r="F202" s="16">
        <f t="shared" ca="1" si="29"/>
        <v>0.13408376425069946</v>
      </c>
      <c r="G202" s="26">
        <v>0.19372689638612436</v>
      </c>
      <c r="H202" s="26">
        <v>0.68402675030679572</v>
      </c>
      <c r="I202" s="16">
        <f t="shared" ca="1" si="30"/>
        <v>177</v>
      </c>
      <c r="J202" s="16">
        <f t="shared" si="31"/>
        <v>5.6921546324765204E-2</v>
      </c>
      <c r="K202" s="16">
        <f t="shared" ca="1" si="32"/>
        <v>0.79394311751744495</v>
      </c>
      <c r="L202" s="16">
        <f t="shared" ca="1" si="35"/>
        <v>-0.18469221363112259</v>
      </c>
      <c r="M202" s="16"/>
      <c r="N202" s="16"/>
      <c r="O202" s="16"/>
      <c r="P202" s="16"/>
    </row>
    <row r="203" spans="1:16" x14ac:dyDescent="0.15">
      <c r="A203" s="16">
        <f t="shared" si="33"/>
        <v>196</v>
      </c>
      <c r="B203" s="22">
        <f t="shared" ca="1" si="27"/>
        <v>0.71423682765716023</v>
      </c>
      <c r="C203" s="22">
        <f t="shared" ca="1" si="34"/>
        <v>0.81161703735710156</v>
      </c>
      <c r="D203" s="16">
        <f t="shared" ca="1" si="28"/>
        <v>0.55191342018573974</v>
      </c>
      <c r="E203" s="16"/>
      <c r="F203" s="16">
        <f t="shared" ca="1" si="29"/>
        <v>0.96205767470002668</v>
      </c>
      <c r="G203" s="26">
        <v>-7.2990811603980132E-3</v>
      </c>
      <c r="H203" s="26">
        <v>0.74094829663156092</v>
      </c>
      <c r="I203" s="16">
        <f t="shared" ca="1" si="30"/>
        <v>9</v>
      </c>
      <c r="J203" s="16">
        <f t="shared" si="31"/>
        <v>-0.15548874048671024</v>
      </c>
      <c r="K203" s="16">
        <f t="shared" ca="1" si="32"/>
        <v>-0.68908478054305677</v>
      </c>
      <c r="L203" s="16">
        <f t="shared" ca="1" si="35"/>
        <v>0.6092509038863223</v>
      </c>
      <c r="M203" s="16"/>
      <c r="N203" s="16"/>
      <c r="O203" s="16"/>
      <c r="P203" s="16"/>
    </row>
    <row r="204" spans="1:16" x14ac:dyDescent="0.15">
      <c r="A204" s="16">
        <f t="shared" si="33"/>
        <v>197</v>
      </c>
      <c r="B204" s="22">
        <f t="shared" ca="1" si="27"/>
        <v>0.11700411403661215</v>
      </c>
      <c r="C204" s="22">
        <f t="shared" ca="1" si="34"/>
        <v>1.3635304575428413</v>
      </c>
      <c r="D204" s="16">
        <f t="shared" ca="1" si="28"/>
        <v>-0.15570197747195613</v>
      </c>
      <c r="E204" s="16"/>
      <c r="F204" s="16">
        <f t="shared" ca="1" si="29"/>
        <v>0.66689237028721038</v>
      </c>
      <c r="G204" s="26">
        <v>0.5514929955987603</v>
      </c>
      <c r="H204" s="26">
        <v>0.58545955614485068</v>
      </c>
      <c r="I204" s="16">
        <f t="shared" ca="1" si="30"/>
        <v>75</v>
      </c>
      <c r="J204" s="16">
        <f t="shared" si="31"/>
        <v>0.43440108436979019</v>
      </c>
      <c r="K204" s="16">
        <f t="shared" ca="1" si="32"/>
        <v>-0.65142955325200425</v>
      </c>
      <c r="L204" s="16">
        <f t="shared" ca="1" si="35"/>
        <v>-7.983387665673447E-2</v>
      </c>
      <c r="M204" s="16"/>
      <c r="N204" s="16"/>
      <c r="O204" s="16"/>
      <c r="P204" s="16"/>
    </row>
    <row r="205" spans="1:16" x14ac:dyDescent="0.15">
      <c r="A205" s="16">
        <f t="shared" si="33"/>
        <v>198</v>
      </c>
      <c r="B205" s="22">
        <f t="shared" ca="1" si="27"/>
        <v>1.2169276110484262</v>
      </c>
      <c r="C205" s="22">
        <f t="shared" ca="1" si="34"/>
        <v>1.2078284800708852</v>
      </c>
      <c r="D205" s="16">
        <f t="shared" ca="1" si="28"/>
        <v>0.97536191503424896</v>
      </c>
      <c r="E205" s="16"/>
      <c r="F205" s="16">
        <f t="shared" ca="1" si="29"/>
        <v>0.83936477495865713</v>
      </c>
      <c r="G205" s="26">
        <v>0.31404401106750179</v>
      </c>
      <c r="H205" s="26">
        <v>1.0198606405146409</v>
      </c>
      <c r="I205" s="16">
        <f t="shared" ca="1" si="30"/>
        <v>36</v>
      </c>
      <c r="J205" s="16">
        <f t="shared" si="31"/>
        <v>0.11007188296457349</v>
      </c>
      <c r="K205" s="16">
        <f t="shared" ca="1" si="32"/>
        <v>-0.5272205126877989</v>
      </c>
      <c r="L205" s="16">
        <f t="shared" ca="1" si="35"/>
        <v>-0.73126342990873872</v>
      </c>
      <c r="M205" s="16"/>
      <c r="N205" s="16"/>
      <c r="O205" s="16"/>
      <c r="P205" s="16"/>
    </row>
    <row r="206" spans="1:16" x14ac:dyDescent="0.15">
      <c r="A206" s="16">
        <f t="shared" si="33"/>
        <v>199</v>
      </c>
      <c r="B206" s="22">
        <f t="shared" ca="1" si="27"/>
        <v>0.73134825759069955</v>
      </c>
      <c r="C206" s="22">
        <f t="shared" ca="1" si="34"/>
        <v>2.1831903951051341</v>
      </c>
      <c r="D206" s="16">
        <f t="shared" ca="1" si="28"/>
        <v>-2.1831903951051341</v>
      </c>
      <c r="E206" s="16"/>
      <c r="F206" s="16">
        <f t="shared" ca="1" si="29"/>
        <v>0.61396033651859416</v>
      </c>
      <c r="G206" s="26">
        <v>0.19003524190106832</v>
      </c>
      <c r="H206" s="26">
        <v>1.1299325234792144</v>
      </c>
      <c r="I206" s="16">
        <f t="shared" ca="1" si="30"/>
        <v>81</v>
      </c>
      <c r="J206" s="16">
        <f t="shared" si="31"/>
        <v>-1.1299325234792144</v>
      </c>
      <c r="K206" s="16">
        <f t="shared" ca="1" si="32"/>
        <v>1.2584839425965362</v>
      </c>
      <c r="L206" s="16">
        <f t="shared" ca="1" si="35"/>
        <v>-1.2584839425965377</v>
      </c>
      <c r="M206" s="16"/>
      <c r="N206" s="16"/>
      <c r="O206" s="16"/>
      <c r="P206" s="16"/>
    </row>
  </sheetData>
  <phoneticPr fontId="5"/>
  <conditionalFormatting sqref="F5">
    <cfRule type="cellIs" dxfId="8" priority="4" operator="lessThan">
      <formula>$F$4</formula>
    </cfRule>
    <cfRule type="cellIs" dxfId="7" priority="9" operator="lessThan">
      <formula>$F$4</formula>
    </cfRule>
  </conditionalFormatting>
  <conditionalFormatting sqref="I2">
    <cfRule type="cellIs" dxfId="6" priority="8" operator="greaterThan">
      <formula>$H$2</formula>
    </cfRule>
  </conditionalFormatting>
  <conditionalFormatting sqref="F4">
    <cfRule type="cellIs" dxfId="5" priority="5" operator="greaterThan">
      <formula>$F$5</formula>
    </cfRule>
    <cfRule type="cellIs" dxfId="4" priority="6" operator="lessThan">
      <formula>$F$5</formula>
    </cfRule>
    <cfRule type="cellIs" dxfId="3" priority="7" operator="lessThan">
      <formula>$F$5</formula>
    </cfRule>
  </conditionalFormatting>
  <conditionalFormatting sqref="F3">
    <cfRule type="cellIs" dxfId="2" priority="1" operator="greaterThan">
      <formula>$F$5</formula>
    </cfRule>
    <cfRule type="cellIs" dxfId="1" priority="2" operator="lessThan">
      <formula>$F$5</formula>
    </cfRule>
    <cfRule type="cellIs" dxfId="0" priority="3" operator="lessThan">
      <formula>$F$5</formula>
    </cfRule>
  </conditionalFormatting>
  <hyperlinks>
    <hyperlink ref="A2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sheetData>
    <row r="1" spans="1:20" x14ac:dyDescent="0.15">
      <c r="A1" s="27" t="s">
        <v>34</v>
      </c>
      <c r="B1" s="27" t="s">
        <v>35</v>
      </c>
      <c r="C1" s="27" t="s">
        <v>36</v>
      </c>
      <c r="D1" s="27" t="s">
        <v>37</v>
      </c>
      <c r="E1" s="27" t="s">
        <v>38</v>
      </c>
      <c r="F1" s="27" t="s">
        <v>39</v>
      </c>
      <c r="G1" s="27"/>
      <c r="H1" s="27" t="s">
        <v>40</v>
      </c>
      <c r="I1" s="27" t="s">
        <v>41</v>
      </c>
      <c r="J1" s="27" t="s">
        <v>42</v>
      </c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15">
      <c r="A2" s="27">
        <v>0.1053</v>
      </c>
      <c r="B2" s="27">
        <v>0</v>
      </c>
      <c r="C2" s="27">
        <v>6.9999999999999999E-4</v>
      </c>
      <c r="D2" s="27">
        <v>1.2179999999999999E-3</v>
      </c>
      <c r="E2" s="27">
        <v>0.87980000000000003</v>
      </c>
      <c r="F2" s="27">
        <v>1.5</v>
      </c>
      <c r="G2" s="27"/>
      <c r="H2" s="27">
        <v>187000000000000</v>
      </c>
      <c r="I2" s="27">
        <f>D2*H2/1000000000</f>
        <v>227.76599999999996</v>
      </c>
      <c r="J2" s="27">
        <v>0.4</v>
      </c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15">
      <c r="A3" s="27" t="s">
        <v>43</v>
      </c>
      <c r="B3" s="27" t="s">
        <v>44</v>
      </c>
      <c r="C3" s="27" t="s">
        <v>45</v>
      </c>
      <c r="D3" s="27" t="s">
        <v>46</v>
      </c>
      <c r="E3" s="27" t="s">
        <v>47</v>
      </c>
      <c r="F3" s="27" t="s">
        <v>48</v>
      </c>
      <c r="G3" s="27"/>
      <c r="H3" s="27" t="s">
        <v>49</v>
      </c>
      <c r="I3" s="27" t="s">
        <v>50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15">
      <c r="A4" s="27">
        <v>0</v>
      </c>
      <c r="B4" s="27">
        <v>0</v>
      </c>
      <c r="C4" s="27">
        <v>1.1999999999999999E-3</v>
      </c>
      <c r="D4" s="27">
        <v>0.87980000000000003</v>
      </c>
      <c r="E4" s="27">
        <v>0</v>
      </c>
      <c r="F4" s="27">
        <v>0</v>
      </c>
      <c r="G4" s="27"/>
      <c r="H4" s="27">
        <v>0</v>
      </c>
      <c r="I4" s="27">
        <f t="shared" ref="I4:I67" si="0">C4+D4*C$2*EXP((A$2-B$2)*A4)</f>
        <v>1.8158599999999999E-3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15">
      <c r="A5" s="27">
        <v>0.02</v>
      </c>
      <c r="B5" s="27">
        <v>-0.1016</v>
      </c>
      <c r="C5" s="27">
        <v>1.5E-3</v>
      </c>
      <c r="D5" s="27">
        <v>1.1114999999999999</v>
      </c>
      <c r="E5" s="27">
        <v>0</v>
      </c>
      <c r="F5" s="27">
        <v>0</v>
      </c>
      <c r="G5" s="27"/>
      <c r="H5" s="27">
        <v>29.294599999999999</v>
      </c>
      <c r="I5" s="27">
        <f t="shared" si="0"/>
        <v>2.279690299929566E-3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15">
      <c r="A6" s="27">
        <v>0.04</v>
      </c>
      <c r="B6" s="27">
        <v>-0.2031</v>
      </c>
      <c r="C6" s="27">
        <v>2E-3</v>
      </c>
      <c r="D6" s="27">
        <v>1.4044000000000001</v>
      </c>
      <c r="E6" s="27">
        <v>0</v>
      </c>
      <c r="F6" s="27">
        <v>0</v>
      </c>
      <c r="G6" s="27"/>
      <c r="H6" s="27">
        <v>30.593800000000002</v>
      </c>
      <c r="I6" s="27">
        <f t="shared" si="0"/>
        <v>2.9872294655999359E-3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15">
      <c r="A7" s="27">
        <v>0.06</v>
      </c>
      <c r="B7" s="27">
        <v>-0.30470000000000003</v>
      </c>
      <c r="C7" s="27">
        <v>2.5000000000000001E-3</v>
      </c>
      <c r="D7" s="27">
        <v>1.7743</v>
      </c>
      <c r="E7" s="27">
        <v>0</v>
      </c>
      <c r="F7" s="27">
        <v>0</v>
      </c>
      <c r="G7" s="27"/>
      <c r="H7" s="27">
        <v>31.922999999999998</v>
      </c>
      <c r="I7" s="27">
        <f t="shared" si="0"/>
        <v>3.7498818602012245E-3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x14ac:dyDescent="0.15">
      <c r="A8" s="27">
        <v>0.08</v>
      </c>
      <c r="B8" s="27">
        <v>-0.40620000000000001</v>
      </c>
      <c r="C8" s="27">
        <v>3.0999999999999999E-3</v>
      </c>
      <c r="D8" s="27">
        <v>2.2416999999999998</v>
      </c>
      <c r="E8" s="27">
        <v>0</v>
      </c>
      <c r="F8" s="27">
        <v>0</v>
      </c>
      <c r="G8" s="27"/>
      <c r="H8" s="27">
        <v>33.281999999999996</v>
      </c>
      <c r="I8" s="27">
        <f t="shared" si="0"/>
        <v>4.6824646910569746E-3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x14ac:dyDescent="0.15">
      <c r="A9" s="27">
        <v>0.1</v>
      </c>
      <c r="B9" s="27">
        <v>-0.50780000000000003</v>
      </c>
      <c r="C9" s="27">
        <v>4.0000000000000001E-3</v>
      </c>
      <c r="D9" s="27">
        <v>2.8323</v>
      </c>
      <c r="E9" s="27">
        <v>0</v>
      </c>
      <c r="F9" s="27">
        <v>0</v>
      </c>
      <c r="G9" s="27"/>
      <c r="H9" s="27">
        <v>34.670699999999997</v>
      </c>
      <c r="I9" s="27">
        <f t="shared" si="0"/>
        <v>6.0035971869162917E-3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x14ac:dyDescent="0.15">
      <c r="A10" s="27">
        <v>0.12</v>
      </c>
      <c r="B10" s="27">
        <v>-0.60929999999999995</v>
      </c>
      <c r="C10" s="27">
        <v>5.0000000000000001E-3</v>
      </c>
      <c r="D10" s="27">
        <v>3.5783999999999998</v>
      </c>
      <c r="E10" s="27">
        <v>0</v>
      </c>
      <c r="F10" s="27">
        <v>0</v>
      </c>
      <c r="G10" s="27"/>
      <c r="H10" s="27">
        <v>36.088999999999999</v>
      </c>
      <c r="I10" s="27">
        <f t="shared" si="0"/>
        <v>7.53673248385427E-3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x14ac:dyDescent="0.15">
      <c r="A11" s="27">
        <v>0.15</v>
      </c>
      <c r="B11" s="27">
        <v>-0.71089999999999998</v>
      </c>
      <c r="C11" s="27">
        <v>6.4000000000000003E-3</v>
      </c>
      <c r="D11" s="27">
        <v>4.5210999999999997</v>
      </c>
      <c r="E11" s="27">
        <v>0</v>
      </c>
      <c r="F11" s="27">
        <v>0</v>
      </c>
      <c r="G11" s="27"/>
      <c r="H11" s="27">
        <v>37.536799999999999</v>
      </c>
      <c r="I11" s="27">
        <f t="shared" si="0"/>
        <v>9.6151544054964705E-3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x14ac:dyDescent="0.15">
      <c r="A12" s="27">
        <v>0.17</v>
      </c>
      <c r="B12" s="27">
        <v>-0.81240000000000001</v>
      </c>
      <c r="C12" s="27">
        <v>8.0000000000000002E-3</v>
      </c>
      <c r="D12" s="27">
        <v>5.7121000000000004</v>
      </c>
      <c r="E12" s="27">
        <v>0</v>
      </c>
      <c r="F12" s="27">
        <v>0</v>
      </c>
      <c r="G12" s="27"/>
      <c r="H12" s="27">
        <v>39.0139</v>
      </c>
      <c r="I12" s="27">
        <f t="shared" si="0"/>
        <v>1.2070691097837535E-2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x14ac:dyDescent="0.15">
      <c r="A13" s="27">
        <v>0.19</v>
      </c>
      <c r="B13" s="27">
        <v>-0.91400000000000003</v>
      </c>
      <c r="C13" s="27">
        <v>1.0200000000000001E-2</v>
      </c>
      <c r="D13" s="27">
        <v>7.2168999999999999</v>
      </c>
      <c r="E13" s="27">
        <v>0</v>
      </c>
      <c r="F13" s="27">
        <v>0</v>
      </c>
      <c r="G13" s="27"/>
      <c r="H13" s="27">
        <v>40.520099999999999</v>
      </c>
      <c r="I13" s="27">
        <f t="shared" si="0"/>
        <v>1.5353919812899786E-2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x14ac:dyDescent="0.15">
      <c r="A14" s="27">
        <v>0.21</v>
      </c>
      <c r="B14" s="27">
        <v>-1.0155000000000001</v>
      </c>
      <c r="C14" s="27">
        <v>1.29E-2</v>
      </c>
      <c r="D14" s="27">
        <v>9.1180000000000003</v>
      </c>
      <c r="E14" s="27">
        <v>0</v>
      </c>
      <c r="F14" s="27">
        <v>0</v>
      </c>
      <c r="G14" s="27"/>
      <c r="H14" s="27">
        <v>42.055300000000003</v>
      </c>
      <c r="I14" s="27">
        <f t="shared" si="0"/>
        <v>1.9425310497187927E-2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x14ac:dyDescent="0.15">
      <c r="A15" s="27">
        <v>0.23</v>
      </c>
      <c r="B15" s="27">
        <v>-1.1171</v>
      </c>
      <c r="C15" s="27">
        <v>1.6299999999999999E-2</v>
      </c>
      <c r="D15" s="27">
        <v>11.52</v>
      </c>
      <c r="E15" s="27">
        <v>0</v>
      </c>
      <c r="F15" s="27">
        <v>0</v>
      </c>
      <c r="G15" s="27"/>
      <c r="H15" s="27">
        <v>43.619199999999999</v>
      </c>
      <c r="I15" s="27">
        <f t="shared" si="0"/>
        <v>2.4561686234650455E-2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x14ac:dyDescent="0.15">
      <c r="A16" s="27">
        <v>0.25</v>
      </c>
      <c r="B16" s="27">
        <v>-1.2185999999999999</v>
      </c>
      <c r="C16" s="27">
        <v>2.07E-2</v>
      </c>
      <c r="D16" s="27">
        <v>14.5548</v>
      </c>
      <c r="E16" s="27">
        <v>0</v>
      </c>
      <c r="F16" s="27">
        <v>0</v>
      </c>
      <c r="G16" s="27"/>
      <c r="H16" s="27">
        <v>45.211799999999997</v>
      </c>
      <c r="I16" s="27">
        <f t="shared" si="0"/>
        <v>3.1160130055691203E-2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x14ac:dyDescent="0.15">
      <c r="A17" s="27">
        <v>0.27</v>
      </c>
      <c r="B17" s="27">
        <v>-1.3202</v>
      </c>
      <c r="C17" s="27">
        <v>2.6200000000000001E-2</v>
      </c>
      <c r="D17" s="27">
        <v>18.388999999999999</v>
      </c>
      <c r="E17" s="27">
        <v>0</v>
      </c>
      <c r="F17" s="27">
        <v>0</v>
      </c>
      <c r="G17" s="27"/>
      <c r="H17" s="27">
        <v>46.832799999999999</v>
      </c>
      <c r="I17" s="27">
        <f t="shared" si="0"/>
        <v>3.9443524497747962E-2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x14ac:dyDescent="0.15">
      <c r="A18" s="27">
        <v>0.28999999999999998</v>
      </c>
      <c r="B18" s="27">
        <v>-1.4217</v>
      </c>
      <c r="C18" s="27">
        <v>3.32E-2</v>
      </c>
      <c r="D18" s="27">
        <v>23.2333</v>
      </c>
      <c r="E18" s="27">
        <v>0</v>
      </c>
      <c r="F18" s="27">
        <v>0</v>
      </c>
      <c r="G18" s="27"/>
      <c r="H18" s="27">
        <v>48.481900000000003</v>
      </c>
      <c r="I18" s="27">
        <f t="shared" si="0"/>
        <v>4.9967603312374514E-2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x14ac:dyDescent="0.15">
      <c r="A19" s="27">
        <v>0.31</v>
      </c>
      <c r="B19" s="27">
        <v>-1.5233000000000001</v>
      </c>
      <c r="C19" s="27">
        <v>4.2000000000000003E-2</v>
      </c>
      <c r="D19" s="27">
        <v>29.3537</v>
      </c>
      <c r="E19" s="27">
        <v>0</v>
      </c>
      <c r="F19" s="27">
        <v>0</v>
      </c>
      <c r="G19" s="27"/>
      <c r="H19" s="27">
        <v>50.159100000000002</v>
      </c>
      <c r="I19" s="27">
        <f t="shared" si="0"/>
        <v>6.3229392478501012E-2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x14ac:dyDescent="0.15">
      <c r="A20" s="27">
        <v>0.33</v>
      </c>
      <c r="B20" s="27">
        <v>-1.6248</v>
      </c>
      <c r="C20" s="27">
        <v>5.3199999999999997E-2</v>
      </c>
      <c r="D20" s="27">
        <v>37.086500000000001</v>
      </c>
      <c r="E20" s="27">
        <v>0</v>
      </c>
      <c r="F20" s="27">
        <v>0</v>
      </c>
      <c r="G20" s="27"/>
      <c r="H20" s="27">
        <v>51.864100000000001</v>
      </c>
      <c r="I20" s="27">
        <f t="shared" si="0"/>
        <v>8.0078509878541204E-2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x14ac:dyDescent="0.15">
      <c r="A21" s="27">
        <v>0.35</v>
      </c>
      <c r="B21" s="27">
        <v>-1.7263999999999999</v>
      </c>
      <c r="C21" s="27">
        <v>6.7299999999999999E-2</v>
      </c>
      <c r="D21" s="27">
        <v>46.856299999999997</v>
      </c>
      <c r="E21" s="27">
        <v>0</v>
      </c>
      <c r="F21" s="27">
        <v>0</v>
      </c>
      <c r="G21" s="27"/>
      <c r="H21" s="27">
        <v>53.596600000000002</v>
      </c>
      <c r="I21" s="27">
        <f t="shared" si="0"/>
        <v>0.10133078402315998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x14ac:dyDescent="0.15">
      <c r="A22" s="27">
        <v>0.38</v>
      </c>
      <c r="B22" s="27">
        <v>-1.8279000000000001</v>
      </c>
      <c r="C22" s="27">
        <v>8.5300000000000001E-2</v>
      </c>
      <c r="D22" s="27">
        <v>59.1999</v>
      </c>
      <c r="E22" s="27">
        <v>0</v>
      </c>
      <c r="F22" s="27">
        <v>0</v>
      </c>
      <c r="G22" s="27"/>
      <c r="H22" s="27">
        <v>55.356299999999997</v>
      </c>
      <c r="I22" s="27">
        <f t="shared" si="0"/>
        <v>0.12843172946576401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x14ac:dyDescent="0.15">
      <c r="A23" s="27">
        <v>0.4</v>
      </c>
      <c r="B23" s="27">
        <v>-1.9295</v>
      </c>
      <c r="C23" s="27">
        <v>0.108</v>
      </c>
      <c r="D23" s="27">
        <v>74.795100000000005</v>
      </c>
      <c r="E23" s="27">
        <v>0</v>
      </c>
      <c r="F23" s="27">
        <v>0</v>
      </c>
      <c r="G23" s="27"/>
      <c r="H23" s="27">
        <v>57.1432</v>
      </c>
      <c r="I23" s="27">
        <f t="shared" si="0"/>
        <v>0.16260893045781422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x14ac:dyDescent="0.15">
      <c r="A24" s="27">
        <v>0.42</v>
      </c>
      <c r="B24" s="27">
        <v>-2.0310999999999999</v>
      </c>
      <c r="C24" s="27">
        <v>0.13669999999999999</v>
      </c>
      <c r="D24" s="27">
        <v>94.498699999999999</v>
      </c>
      <c r="E24" s="27">
        <v>0</v>
      </c>
      <c r="F24" s="27">
        <v>0</v>
      </c>
      <c r="G24" s="27"/>
      <c r="H24" s="27">
        <v>58.956899999999997</v>
      </c>
      <c r="I24" s="27">
        <f t="shared" si="0"/>
        <v>0.20584025577416171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x14ac:dyDescent="0.15">
      <c r="A25" s="27">
        <v>0.44</v>
      </c>
      <c r="B25" s="27">
        <v>-2.1326000000000001</v>
      </c>
      <c r="C25" s="27">
        <v>0.1731</v>
      </c>
      <c r="D25" s="27">
        <v>119.39279999999999</v>
      </c>
      <c r="E25" s="27">
        <v>0</v>
      </c>
      <c r="F25" s="27">
        <v>0</v>
      </c>
      <c r="G25" s="27"/>
      <c r="H25" s="27">
        <v>60.7973</v>
      </c>
      <c r="I25" s="27">
        <f t="shared" si="0"/>
        <v>0.26063825989115874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x14ac:dyDescent="0.15">
      <c r="A26" s="27">
        <v>0.46</v>
      </c>
      <c r="B26" s="27">
        <v>-2.2342</v>
      </c>
      <c r="C26" s="27">
        <v>0.21920000000000001</v>
      </c>
      <c r="D26" s="27">
        <v>150.845</v>
      </c>
      <c r="E26" s="27">
        <v>0</v>
      </c>
      <c r="F26" s="27">
        <v>0</v>
      </c>
      <c r="G26" s="27"/>
      <c r="H26" s="27">
        <v>62.663899999999998</v>
      </c>
      <c r="I26" s="27">
        <f t="shared" si="0"/>
        <v>0.33003203705424494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x14ac:dyDescent="0.15">
      <c r="A27" s="27">
        <v>0.48</v>
      </c>
      <c r="B27" s="27">
        <v>-2.3357000000000001</v>
      </c>
      <c r="C27" s="27">
        <v>0.27750000000000002</v>
      </c>
      <c r="D27" s="27">
        <v>190.58260000000001</v>
      </c>
      <c r="E27" s="27">
        <v>0</v>
      </c>
      <c r="F27" s="27">
        <v>0</v>
      </c>
      <c r="G27" s="27"/>
      <c r="H27" s="27">
        <v>64.556600000000003</v>
      </c>
      <c r="I27" s="27">
        <f t="shared" si="0"/>
        <v>0.4178241007476301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x14ac:dyDescent="0.15">
      <c r="A28" s="27">
        <v>0.5</v>
      </c>
      <c r="B28" s="27">
        <v>-2.4373</v>
      </c>
      <c r="C28" s="27">
        <v>0.35139999999999999</v>
      </c>
      <c r="D28" s="27">
        <v>240.7886</v>
      </c>
      <c r="E28" s="27">
        <v>0</v>
      </c>
      <c r="F28" s="27">
        <v>0</v>
      </c>
      <c r="G28" s="27"/>
      <c r="H28" s="27">
        <v>66.474999999999994</v>
      </c>
      <c r="I28" s="27">
        <f t="shared" si="0"/>
        <v>0.52906405333089179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15">
      <c r="A29" s="27">
        <v>0.52</v>
      </c>
      <c r="B29" s="27">
        <v>-2.5388000000000002</v>
      </c>
      <c r="C29" s="27">
        <v>0.44500000000000001</v>
      </c>
      <c r="D29" s="27">
        <v>304.22039999999998</v>
      </c>
      <c r="E29" s="27">
        <v>0</v>
      </c>
      <c r="F29" s="27">
        <v>0</v>
      </c>
      <c r="G29" s="27"/>
      <c r="H29" s="27">
        <v>68.418999999999997</v>
      </c>
      <c r="I29" s="27">
        <f t="shared" si="0"/>
        <v>0.66993995384368232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x14ac:dyDescent="0.15">
      <c r="A30" s="27">
        <v>0.54</v>
      </c>
      <c r="B30" s="27">
        <v>-2.6404000000000001</v>
      </c>
      <c r="C30" s="27">
        <v>0.56340000000000001</v>
      </c>
      <c r="D30" s="27">
        <v>384.36239999999998</v>
      </c>
      <c r="E30" s="27">
        <v>0</v>
      </c>
      <c r="F30" s="27">
        <v>0</v>
      </c>
      <c r="G30" s="27"/>
      <c r="H30" s="27">
        <v>70.388300000000001</v>
      </c>
      <c r="I30" s="27">
        <f t="shared" si="0"/>
        <v>0.84819593708902152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x14ac:dyDescent="0.15">
      <c r="A31" s="27">
        <v>0.56000000000000005</v>
      </c>
      <c r="B31" s="27">
        <v>-2.7418999999999998</v>
      </c>
      <c r="C31" s="27">
        <v>0.71340000000000003</v>
      </c>
      <c r="D31" s="27">
        <v>485.61649999999997</v>
      </c>
      <c r="E31" s="27">
        <v>0</v>
      </c>
      <c r="F31" s="27">
        <v>0</v>
      </c>
      <c r="G31" s="27"/>
      <c r="H31" s="27">
        <v>72.382499999999993</v>
      </c>
      <c r="I31" s="27">
        <f t="shared" si="0"/>
        <v>1.0739794330599488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x14ac:dyDescent="0.15">
      <c r="A32" s="27">
        <v>0.57999999999999996</v>
      </c>
      <c r="B32" s="27">
        <v>-2.8435000000000001</v>
      </c>
      <c r="C32" s="27">
        <v>0.90329999999999999</v>
      </c>
      <c r="D32" s="27">
        <v>613.54430000000002</v>
      </c>
      <c r="E32" s="27">
        <v>0</v>
      </c>
      <c r="F32" s="27">
        <v>0</v>
      </c>
      <c r="G32" s="27"/>
      <c r="H32" s="27">
        <v>74.401399999999995</v>
      </c>
      <c r="I32" s="27">
        <f t="shared" si="0"/>
        <v>1.3598286810654741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x14ac:dyDescent="0.15">
      <c r="A33" s="27">
        <v>0.6</v>
      </c>
      <c r="B33" s="27">
        <v>-2.9449999999999998</v>
      </c>
      <c r="C33" s="27">
        <v>1.1437999999999999</v>
      </c>
      <c r="D33" s="27">
        <v>775.17269999999996</v>
      </c>
      <c r="E33" s="27">
        <v>0</v>
      </c>
      <c r="F33" s="27">
        <v>0</v>
      </c>
      <c r="G33" s="27"/>
      <c r="H33" s="27">
        <v>76.444599999999994</v>
      </c>
      <c r="I33" s="27">
        <f t="shared" si="0"/>
        <v>1.7218098437862617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x14ac:dyDescent="0.15">
      <c r="A34" s="27">
        <v>0.62</v>
      </c>
      <c r="B34" s="27">
        <v>-3.0466000000000002</v>
      </c>
      <c r="C34" s="27">
        <v>1.4482999999999999</v>
      </c>
      <c r="D34" s="27">
        <v>979.37950000000001</v>
      </c>
      <c r="E34" s="27">
        <v>0</v>
      </c>
      <c r="F34" s="27">
        <v>0</v>
      </c>
      <c r="G34" s="27"/>
      <c r="H34" s="27">
        <v>78.512</v>
      </c>
      <c r="I34" s="27">
        <f t="shared" si="0"/>
        <v>2.1801168398945325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x14ac:dyDescent="0.15">
      <c r="A35" s="27">
        <v>0.65</v>
      </c>
      <c r="B35" s="27">
        <v>-3.1480999999999999</v>
      </c>
      <c r="C35" s="27">
        <v>1.8339000000000001</v>
      </c>
      <c r="D35" s="27">
        <v>1237.3812</v>
      </c>
      <c r="E35" s="27">
        <v>0</v>
      </c>
      <c r="F35" s="27">
        <v>0</v>
      </c>
      <c r="G35" s="27"/>
      <c r="H35" s="27">
        <v>80.603200000000001</v>
      </c>
      <c r="I35" s="27">
        <f t="shared" si="0"/>
        <v>2.7614275948471874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x14ac:dyDescent="0.15">
      <c r="A36" s="27">
        <v>0.67</v>
      </c>
      <c r="B36" s="27">
        <v>-3.2496999999999998</v>
      </c>
      <c r="C36" s="27">
        <v>2.3220000000000001</v>
      </c>
      <c r="D36" s="27">
        <v>1563.3494000000001</v>
      </c>
      <c r="E36" s="27">
        <v>0</v>
      </c>
      <c r="F36" s="27">
        <v>0</v>
      </c>
      <c r="G36" s="27"/>
      <c r="H36" s="27">
        <v>82.7179</v>
      </c>
      <c r="I36" s="27">
        <f t="shared" si="0"/>
        <v>3.4963403984880532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x14ac:dyDescent="0.15">
      <c r="A37" s="27">
        <v>0.69</v>
      </c>
      <c r="B37" s="27">
        <v>-3.3512</v>
      </c>
      <c r="C37" s="27">
        <v>2.9401999999999999</v>
      </c>
      <c r="D37" s="27">
        <v>1975.1886</v>
      </c>
      <c r="E37" s="27">
        <v>0</v>
      </c>
      <c r="F37" s="27">
        <v>0</v>
      </c>
      <c r="G37" s="27"/>
      <c r="H37" s="27">
        <v>84.855800000000002</v>
      </c>
      <c r="I37" s="27">
        <f t="shared" si="0"/>
        <v>4.4270294152686258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15">
      <c r="A38" s="27">
        <v>0.71</v>
      </c>
      <c r="B38" s="27">
        <v>-3.4527999999999999</v>
      </c>
      <c r="C38" s="27">
        <v>3.7229000000000001</v>
      </c>
      <c r="D38" s="27">
        <v>2495.5203000000001</v>
      </c>
      <c r="E38" s="27">
        <v>0</v>
      </c>
      <c r="F38" s="27">
        <v>0</v>
      </c>
      <c r="G38" s="27"/>
      <c r="H38" s="27">
        <v>87.016599999999997</v>
      </c>
      <c r="I38" s="27">
        <f t="shared" si="0"/>
        <v>5.6053710471959821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x14ac:dyDescent="0.15">
      <c r="A39" s="27">
        <v>0.73</v>
      </c>
      <c r="B39" s="27">
        <v>-3.5543</v>
      </c>
      <c r="C39" s="27">
        <v>4.7140000000000004</v>
      </c>
      <c r="D39" s="27">
        <v>3152.9249</v>
      </c>
      <c r="E39" s="27">
        <v>0</v>
      </c>
      <c r="F39" s="27">
        <v>0</v>
      </c>
      <c r="G39" s="27"/>
      <c r="H39" s="27">
        <v>89.2</v>
      </c>
      <c r="I39" s="27">
        <f t="shared" si="0"/>
        <v>7.097391844210974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x14ac:dyDescent="0.15">
      <c r="A40" s="27">
        <v>0.75</v>
      </c>
      <c r="B40" s="27">
        <v>-3.6558999999999999</v>
      </c>
      <c r="C40" s="27">
        <v>5.9688999999999997</v>
      </c>
      <c r="D40" s="27">
        <v>3983.5122999999999</v>
      </c>
      <c r="E40" s="27">
        <v>0</v>
      </c>
      <c r="F40" s="27">
        <v>0</v>
      </c>
      <c r="G40" s="27"/>
      <c r="H40" s="27">
        <v>91.405600000000007</v>
      </c>
      <c r="I40" s="27">
        <f t="shared" si="0"/>
        <v>8.9865065185502075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15">
      <c r="A41" s="27">
        <v>0.77</v>
      </c>
      <c r="B41" s="27">
        <v>-3.7574000000000001</v>
      </c>
      <c r="C41" s="27">
        <v>7.5578000000000003</v>
      </c>
      <c r="D41" s="27">
        <v>5032.9044000000004</v>
      </c>
      <c r="E41" s="27">
        <v>0</v>
      </c>
      <c r="F41" s="27">
        <v>0</v>
      </c>
      <c r="G41" s="27"/>
      <c r="H41" s="27">
        <v>93.633300000000006</v>
      </c>
      <c r="I41" s="27">
        <f t="shared" si="0"/>
        <v>11.378383994364413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15">
      <c r="A42" s="27">
        <v>0.79</v>
      </c>
      <c r="B42" s="27">
        <v>-3.859</v>
      </c>
      <c r="C42" s="27">
        <v>9.5698000000000008</v>
      </c>
      <c r="D42" s="27">
        <v>6358.7421000000004</v>
      </c>
      <c r="E42" s="27">
        <v>0</v>
      </c>
      <c r="F42" s="27">
        <v>0</v>
      </c>
      <c r="G42" s="27"/>
      <c r="H42" s="27">
        <v>95.882599999999996</v>
      </c>
      <c r="I42" s="27">
        <f t="shared" si="0"/>
        <v>14.407031876787727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15">
      <c r="A43" s="27">
        <v>0.81</v>
      </c>
      <c r="B43" s="27">
        <v>-3.9605000000000001</v>
      </c>
      <c r="C43" s="27">
        <v>12.1173</v>
      </c>
      <c r="D43" s="27">
        <v>8033.8503000000001</v>
      </c>
      <c r="E43" s="27">
        <v>0</v>
      </c>
      <c r="F43" s="27">
        <v>0</v>
      </c>
      <c r="G43" s="27"/>
      <c r="H43" s="27">
        <v>98.153199999999998</v>
      </c>
      <c r="I43" s="27">
        <f t="shared" si="0"/>
        <v>18.241707141468044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15">
      <c r="A44" s="27">
        <v>0.83</v>
      </c>
      <c r="B44" s="27">
        <v>-4.0621</v>
      </c>
      <c r="C44" s="27">
        <v>15.3431</v>
      </c>
      <c r="D44" s="27">
        <v>10150.2389</v>
      </c>
      <c r="E44" s="27">
        <v>0</v>
      </c>
      <c r="F44" s="27">
        <v>0</v>
      </c>
      <c r="G44" s="27"/>
      <c r="H44" s="27">
        <v>100.4449</v>
      </c>
      <c r="I44" s="27">
        <f t="shared" si="0"/>
        <v>23.097196607448602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15">
      <c r="A45" s="27">
        <v>0.85</v>
      </c>
      <c r="B45" s="27">
        <v>-4.1637000000000004</v>
      </c>
      <c r="C45" s="27">
        <v>19.427600000000002</v>
      </c>
      <c r="D45" s="27">
        <v>12824.1559</v>
      </c>
      <c r="E45" s="27">
        <v>0</v>
      </c>
      <c r="F45" s="27">
        <v>0</v>
      </c>
      <c r="G45" s="27"/>
      <c r="H45" s="27">
        <v>102.7572</v>
      </c>
      <c r="I45" s="27">
        <f t="shared" si="0"/>
        <v>29.245042280317879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15">
      <c r="A46" s="27">
        <v>0.88</v>
      </c>
      <c r="B46" s="27">
        <v>-4.2652000000000001</v>
      </c>
      <c r="C46" s="27">
        <v>24.599299999999999</v>
      </c>
      <c r="D46" s="27">
        <v>16202.4733</v>
      </c>
      <c r="E46" s="27">
        <v>0</v>
      </c>
      <c r="F46" s="27">
        <v>0</v>
      </c>
      <c r="G46" s="27"/>
      <c r="H46" s="27">
        <v>105.09</v>
      </c>
      <c r="I46" s="27">
        <f t="shared" si="0"/>
        <v>37.042234595935255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15">
      <c r="A47" s="27">
        <v>0.9</v>
      </c>
      <c r="B47" s="27">
        <v>-4.3667999999999996</v>
      </c>
      <c r="C47" s="27">
        <v>31.1479</v>
      </c>
      <c r="D47" s="27">
        <v>20470.754099999998</v>
      </c>
      <c r="E47" s="27">
        <v>0</v>
      </c>
      <c r="F47" s="27">
        <v>0</v>
      </c>
      <c r="G47" s="27"/>
      <c r="H47" s="27">
        <v>107.44280000000001</v>
      </c>
      <c r="I47" s="27">
        <f t="shared" si="0"/>
        <v>46.901868382569383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15">
      <c r="A48" s="27">
        <v>0.92</v>
      </c>
      <c r="B48" s="27">
        <v>-4.4683000000000002</v>
      </c>
      <c r="C48" s="27">
        <v>39.439700000000002</v>
      </c>
      <c r="D48" s="27">
        <v>25863.4447</v>
      </c>
      <c r="E48" s="27">
        <v>0</v>
      </c>
      <c r="F48" s="27">
        <v>0</v>
      </c>
      <c r="G48" s="27"/>
      <c r="H48" s="27">
        <v>109.81529999999999</v>
      </c>
      <c r="I48" s="27">
        <f t="shared" si="0"/>
        <v>59.385759923405701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15">
      <c r="A49" s="27">
        <v>0.94</v>
      </c>
      <c r="B49" s="27">
        <v>-4.5698999999999996</v>
      </c>
      <c r="C49" s="27">
        <v>49.938899999999997</v>
      </c>
      <c r="D49" s="27">
        <v>32676.752799999998</v>
      </c>
      <c r="E49" s="27">
        <v>0</v>
      </c>
      <c r="F49" s="27">
        <v>0</v>
      </c>
      <c r="G49" s="27"/>
      <c r="H49" s="27">
        <v>112.2073</v>
      </c>
      <c r="I49" s="27">
        <f t="shared" si="0"/>
        <v>75.192556511939102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15">
      <c r="A50" s="27">
        <v>0.96</v>
      </c>
      <c r="B50" s="27">
        <v>-4.6714000000000002</v>
      </c>
      <c r="C50" s="27">
        <v>63.2331</v>
      </c>
      <c r="D50" s="27">
        <v>41284.917300000001</v>
      </c>
      <c r="E50" s="27">
        <v>0</v>
      </c>
      <c r="F50" s="27">
        <v>0</v>
      </c>
      <c r="G50" s="27"/>
      <c r="H50" s="27">
        <v>114.6183</v>
      </c>
      <c r="I50" s="27">
        <f t="shared" si="0"/>
        <v>95.206691318525174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15">
      <c r="A51" s="27">
        <v>0.98</v>
      </c>
      <c r="B51" s="27">
        <v>-4.7729999999999997</v>
      </c>
      <c r="C51" s="27">
        <v>80.066299999999998</v>
      </c>
      <c r="D51" s="27">
        <v>52160.7641</v>
      </c>
      <c r="E51" s="27">
        <v>0</v>
      </c>
      <c r="F51" s="27">
        <v>0</v>
      </c>
      <c r="G51" s="27"/>
      <c r="H51" s="27">
        <v>117.04819999999999</v>
      </c>
      <c r="I51" s="27">
        <f t="shared" si="0"/>
        <v>120.54798391192699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15">
      <c r="A52" s="27">
        <v>1</v>
      </c>
      <c r="B52" s="27">
        <v>-4.8745000000000003</v>
      </c>
      <c r="C52" s="27">
        <v>101.3806</v>
      </c>
      <c r="D52" s="27">
        <v>65901.6777</v>
      </c>
      <c r="E52" s="27">
        <v>0</v>
      </c>
      <c r="F52" s="27">
        <v>0</v>
      </c>
      <c r="G52" s="27"/>
      <c r="H52" s="27">
        <v>119.4965</v>
      </c>
      <c r="I52" s="27">
        <f t="shared" si="0"/>
        <v>152.63435868455923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15">
      <c r="A53" s="27">
        <v>1.02</v>
      </c>
      <c r="B53" s="27">
        <v>-4.8781999999999996</v>
      </c>
      <c r="C53" s="27">
        <v>102.453</v>
      </c>
      <c r="D53" s="27">
        <v>66454.814400000003</v>
      </c>
      <c r="E53" s="27">
        <v>1.1999999999999999E-3</v>
      </c>
      <c r="F53" s="27">
        <v>0</v>
      </c>
      <c r="G53" s="27"/>
      <c r="H53" s="27">
        <v>121.9629</v>
      </c>
      <c r="I53" s="27">
        <f t="shared" si="0"/>
        <v>154.2459111784261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15">
      <c r="A54" s="27">
        <v>1.04</v>
      </c>
      <c r="B54" s="27">
        <v>-4.8818000000000001</v>
      </c>
      <c r="C54" s="27">
        <v>103.5367</v>
      </c>
      <c r="D54" s="27">
        <v>67012.593699999998</v>
      </c>
      <c r="E54" s="27">
        <v>1.1999999999999999E-3</v>
      </c>
      <c r="F54" s="27">
        <v>0</v>
      </c>
      <c r="G54" s="27"/>
      <c r="H54" s="27">
        <v>124.44710000000001</v>
      </c>
      <c r="I54" s="27">
        <f t="shared" si="0"/>
        <v>155.87443510661154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15">
      <c r="A55" s="27">
        <v>1.06</v>
      </c>
      <c r="B55" s="27">
        <v>-4.8853999999999997</v>
      </c>
      <c r="C55" s="27">
        <v>104.6318</v>
      </c>
      <c r="D55" s="27">
        <v>67575.054600000003</v>
      </c>
      <c r="E55" s="27">
        <v>1.1999999999999999E-3</v>
      </c>
      <c r="F55" s="27">
        <v>0</v>
      </c>
      <c r="G55" s="27"/>
      <c r="H55" s="27">
        <v>126.9487</v>
      </c>
      <c r="I55" s="27">
        <f t="shared" si="0"/>
        <v>157.5200901540581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15">
      <c r="A56" s="27">
        <v>1.08</v>
      </c>
      <c r="B56" s="27">
        <v>-4.8890000000000002</v>
      </c>
      <c r="C56" s="27">
        <v>105.7385</v>
      </c>
      <c r="D56" s="27">
        <v>68142.236499999999</v>
      </c>
      <c r="E56" s="27">
        <v>1.1999999999999999E-3</v>
      </c>
      <c r="F56" s="27">
        <v>0</v>
      </c>
      <c r="G56" s="27"/>
      <c r="H56" s="27">
        <v>129.4675</v>
      </c>
      <c r="I56" s="27">
        <f t="shared" si="0"/>
        <v>159.1831366907002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15">
      <c r="A57" s="27">
        <v>1.1000000000000001</v>
      </c>
      <c r="B57" s="27">
        <v>-4.8926999999999996</v>
      </c>
      <c r="C57" s="27">
        <v>106.85680000000001</v>
      </c>
      <c r="D57" s="27">
        <v>68714.179000000004</v>
      </c>
      <c r="E57" s="27">
        <v>1.1999999999999999E-3</v>
      </c>
      <c r="F57" s="27">
        <v>0</v>
      </c>
      <c r="G57" s="27"/>
      <c r="H57" s="27">
        <v>132.00319999999999</v>
      </c>
      <c r="I57" s="27">
        <f t="shared" si="0"/>
        <v>160.86363561931964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15">
      <c r="A58" s="27">
        <v>1.1200000000000001</v>
      </c>
      <c r="B58" s="27">
        <v>-4.8963000000000001</v>
      </c>
      <c r="C58" s="27">
        <v>107.98699999999999</v>
      </c>
      <c r="D58" s="27">
        <v>69290.921900000001</v>
      </c>
      <c r="E58" s="27">
        <v>1.1999999999999999E-3</v>
      </c>
      <c r="F58" s="27">
        <v>0</v>
      </c>
      <c r="G58" s="27"/>
      <c r="H58" s="27">
        <v>134.55529999999999</v>
      </c>
      <c r="I58" s="27">
        <f t="shared" si="0"/>
        <v>162.56194837896447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15">
      <c r="A59" s="27">
        <v>1.1499999999999999</v>
      </c>
      <c r="B59" s="27">
        <v>-4.8998999999999997</v>
      </c>
      <c r="C59" s="27">
        <v>109.129</v>
      </c>
      <c r="D59" s="27">
        <v>69872.505699999994</v>
      </c>
      <c r="E59" s="27">
        <v>1.1999999999999999E-3</v>
      </c>
      <c r="F59" s="27">
        <v>0</v>
      </c>
      <c r="G59" s="27"/>
      <c r="H59" s="27">
        <v>137.12350000000001</v>
      </c>
      <c r="I59" s="27">
        <f t="shared" si="0"/>
        <v>164.33613986495732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15">
      <c r="A60" s="27">
        <v>1.17</v>
      </c>
      <c r="B60" s="27">
        <v>-4.9036</v>
      </c>
      <c r="C60" s="27">
        <v>110.28319999999999</v>
      </c>
      <c r="D60" s="27">
        <v>70458.9709</v>
      </c>
      <c r="E60" s="27">
        <v>1.1999999999999999E-3</v>
      </c>
      <c r="F60" s="27">
        <v>0</v>
      </c>
      <c r="G60" s="27"/>
      <c r="H60" s="27">
        <v>139.70769999999999</v>
      </c>
      <c r="I60" s="27">
        <f t="shared" si="0"/>
        <v>166.07107899157151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15">
      <c r="A61" s="27">
        <v>1.19</v>
      </c>
      <c r="B61" s="27">
        <v>-4.9071999999999996</v>
      </c>
      <c r="C61" s="27">
        <v>111.4495</v>
      </c>
      <c r="D61" s="27">
        <v>71050.358600000007</v>
      </c>
      <c r="E61" s="27">
        <v>1.1999999999999999E-3</v>
      </c>
      <c r="F61" s="27">
        <v>0</v>
      </c>
      <c r="G61" s="27"/>
      <c r="H61" s="27">
        <v>142.3074</v>
      </c>
      <c r="I61" s="27">
        <f t="shared" si="0"/>
        <v>167.82422714107662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15">
      <c r="A62" s="27">
        <v>1.21</v>
      </c>
      <c r="B62" s="27">
        <v>-4.9108000000000001</v>
      </c>
      <c r="C62" s="27">
        <v>112.6281</v>
      </c>
      <c r="D62" s="27">
        <v>71646.709900000002</v>
      </c>
      <c r="E62" s="27">
        <v>1.1999999999999999E-3</v>
      </c>
      <c r="F62" s="27">
        <v>0</v>
      </c>
      <c r="G62" s="27"/>
      <c r="H62" s="27">
        <v>144.9222</v>
      </c>
      <c r="I62" s="27">
        <f t="shared" si="0"/>
        <v>169.5958484042531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15">
      <c r="A63" s="27">
        <v>1.23</v>
      </c>
      <c r="B63" s="27">
        <v>-4.9145000000000003</v>
      </c>
      <c r="C63" s="27">
        <v>113.81910000000001</v>
      </c>
      <c r="D63" s="27">
        <v>72248.066699999996</v>
      </c>
      <c r="E63" s="27">
        <v>1.1999999999999999E-3</v>
      </c>
      <c r="F63" s="27">
        <v>0</v>
      </c>
      <c r="G63" s="27"/>
      <c r="H63" s="27">
        <v>147.55199999999999</v>
      </c>
      <c r="I63" s="27">
        <f t="shared" si="0"/>
        <v>171.38610790755166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15">
      <c r="A64" s="27">
        <v>1.25</v>
      </c>
      <c r="B64" s="27">
        <v>-4.9180999999999999</v>
      </c>
      <c r="C64" s="27">
        <v>115.0227</v>
      </c>
      <c r="D64" s="27">
        <v>72854.4709</v>
      </c>
      <c r="E64" s="27">
        <v>1.1999999999999999E-3</v>
      </c>
      <c r="F64" s="27">
        <v>0</v>
      </c>
      <c r="G64" s="27"/>
      <c r="H64" s="27">
        <v>150.19630000000001</v>
      </c>
      <c r="I64" s="27">
        <f t="shared" si="0"/>
        <v>173.19527118289807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15">
      <c r="A65" s="27">
        <v>1.27</v>
      </c>
      <c r="B65" s="27">
        <v>-4.9217000000000004</v>
      </c>
      <c r="C65" s="27">
        <v>116.23909999999999</v>
      </c>
      <c r="D65" s="27">
        <v>73465.964800000002</v>
      </c>
      <c r="E65" s="27">
        <v>1.1999999999999999E-3</v>
      </c>
      <c r="F65" s="27">
        <v>0</v>
      </c>
      <c r="G65" s="27"/>
      <c r="H65" s="27">
        <v>152.85480000000001</v>
      </c>
      <c r="I65" s="27">
        <f t="shared" si="0"/>
        <v>175.02360448965925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15">
      <c r="A66" s="27">
        <v>1.29</v>
      </c>
      <c r="B66" s="27">
        <v>-4.9253</v>
      </c>
      <c r="C66" s="27">
        <v>117.4682</v>
      </c>
      <c r="D66" s="27">
        <v>74082.591199999995</v>
      </c>
      <c r="E66" s="27">
        <v>1.1999999999999999E-3</v>
      </c>
      <c r="F66" s="27">
        <v>0</v>
      </c>
      <c r="G66" s="27"/>
      <c r="H66" s="27">
        <v>155.5273</v>
      </c>
      <c r="I66" s="27">
        <f t="shared" si="0"/>
        <v>176.87107490011195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15">
      <c r="A67" s="27">
        <v>1.31</v>
      </c>
      <c r="B67" s="27">
        <v>-4.9290000000000003</v>
      </c>
      <c r="C67" s="27">
        <v>118.7103</v>
      </c>
      <c r="D67" s="27">
        <v>74704.393200000006</v>
      </c>
      <c r="E67" s="27">
        <v>1.1999999999999999E-3</v>
      </c>
      <c r="F67" s="27">
        <v>0</v>
      </c>
      <c r="G67" s="27"/>
      <c r="H67" s="27">
        <v>158.21340000000001</v>
      </c>
      <c r="I67" s="27">
        <f t="shared" si="0"/>
        <v>178.73805014489284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15">
      <c r="A68" s="27">
        <v>1.33</v>
      </c>
      <c r="B68" s="27">
        <v>-4.9325999999999999</v>
      </c>
      <c r="C68" s="27">
        <v>119.96559999999999</v>
      </c>
      <c r="D68" s="27">
        <v>75331.414199999999</v>
      </c>
      <c r="E68" s="27">
        <v>1.1999999999999999E-3</v>
      </c>
      <c r="F68" s="27">
        <v>0</v>
      </c>
      <c r="G68" s="27"/>
      <c r="H68" s="27">
        <v>160.9127</v>
      </c>
      <c r="I68" s="27">
        <f t="shared" ref="I68:I131" si="1">C68+D68*C$2*EXP((A$2-B$2)*A68)</f>
        <v>180.62479861749696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15">
      <c r="A69" s="27">
        <v>1.35</v>
      </c>
      <c r="B69" s="27">
        <v>-4.9362000000000004</v>
      </c>
      <c r="C69" s="27">
        <v>121.23399999999999</v>
      </c>
      <c r="D69" s="27">
        <v>75963.698099999994</v>
      </c>
      <c r="E69" s="27">
        <v>1.1999999999999999E-3</v>
      </c>
      <c r="F69" s="27">
        <v>0</v>
      </c>
      <c r="G69" s="27"/>
      <c r="H69" s="27">
        <v>163.625</v>
      </c>
      <c r="I69" s="27">
        <f t="shared" si="1"/>
        <v>182.53128954018547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15">
      <c r="A70" s="27">
        <v>1.38</v>
      </c>
      <c r="B70" s="27">
        <v>-4.9398999999999997</v>
      </c>
      <c r="C70" s="27">
        <v>122.5159</v>
      </c>
      <c r="D70" s="27">
        <v>76601.2889</v>
      </c>
      <c r="E70" s="27">
        <v>1.1999999999999999E-3</v>
      </c>
      <c r="F70" s="27">
        <v>0</v>
      </c>
      <c r="G70" s="27"/>
      <c r="H70" s="27">
        <v>166.35</v>
      </c>
      <c r="I70" s="27">
        <f t="shared" si="1"/>
        <v>184.52325202336962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15">
      <c r="A71" s="27">
        <v>1.4</v>
      </c>
      <c r="B71" s="27">
        <v>-4.9435000000000002</v>
      </c>
      <c r="C71" s="27">
        <v>123.8113</v>
      </c>
      <c r="D71" s="27">
        <v>77244.231199999995</v>
      </c>
      <c r="E71" s="27">
        <v>1.1999999999999999E-3</v>
      </c>
      <c r="F71" s="27">
        <v>0</v>
      </c>
      <c r="G71" s="27"/>
      <c r="H71" s="27">
        <v>169.0873</v>
      </c>
      <c r="I71" s="27">
        <f t="shared" si="1"/>
        <v>186.47092444866325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x14ac:dyDescent="0.15">
      <c r="A72" s="27">
        <v>1.42</v>
      </c>
      <c r="B72" s="27">
        <v>-4.9470999999999998</v>
      </c>
      <c r="C72" s="27">
        <v>125.1204</v>
      </c>
      <c r="D72" s="27">
        <v>77892.570000000007</v>
      </c>
      <c r="E72" s="27">
        <v>1.1999999999999999E-3</v>
      </c>
      <c r="F72" s="27">
        <v>0</v>
      </c>
      <c r="G72" s="27"/>
      <c r="H72" s="27">
        <v>171.83670000000001</v>
      </c>
      <c r="I72" s="27">
        <f t="shared" si="1"/>
        <v>188.43915835039209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x14ac:dyDescent="0.15">
      <c r="A73" s="27">
        <v>1.44</v>
      </c>
      <c r="B73" s="27">
        <v>-4.9508000000000001</v>
      </c>
      <c r="C73" s="27">
        <v>126.4432</v>
      </c>
      <c r="D73" s="27">
        <v>78546.3505</v>
      </c>
      <c r="E73" s="27">
        <v>1.1999999999999999E-3</v>
      </c>
      <c r="F73" s="27">
        <v>0</v>
      </c>
      <c r="G73" s="27"/>
      <c r="H73" s="27">
        <v>174.59780000000001</v>
      </c>
      <c r="I73" s="27">
        <f t="shared" si="1"/>
        <v>190.42802582929448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x14ac:dyDescent="0.15">
      <c r="A74" s="27">
        <v>1.46</v>
      </c>
      <c r="B74" s="27">
        <v>-4.9543999999999997</v>
      </c>
      <c r="C74" s="27">
        <v>127.7801</v>
      </c>
      <c r="D74" s="27">
        <v>79205.618400000007</v>
      </c>
      <c r="E74" s="27">
        <v>1.1999999999999999E-3</v>
      </c>
      <c r="F74" s="27">
        <v>0</v>
      </c>
      <c r="G74" s="27"/>
      <c r="H74" s="27">
        <v>177.37029999999999</v>
      </c>
      <c r="I74" s="27">
        <f t="shared" si="1"/>
        <v>192.43799984253451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x14ac:dyDescent="0.15">
      <c r="A75" s="27">
        <v>1.48</v>
      </c>
      <c r="B75" s="27">
        <v>-4.9580000000000002</v>
      </c>
      <c r="C75" s="27">
        <v>129.131</v>
      </c>
      <c r="D75" s="27">
        <v>79870.419899999994</v>
      </c>
      <c r="E75" s="27">
        <v>1.1999999999999999E-3</v>
      </c>
      <c r="F75" s="27">
        <v>0</v>
      </c>
      <c r="G75" s="27"/>
      <c r="H75" s="27">
        <v>180.154</v>
      </c>
      <c r="I75" s="27">
        <f t="shared" si="1"/>
        <v>194.46905421010581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x14ac:dyDescent="0.15">
      <c r="A76" s="27">
        <v>1.5</v>
      </c>
      <c r="B76" s="27">
        <v>-4.9615999999999998</v>
      </c>
      <c r="C76" s="27">
        <v>130.49629999999999</v>
      </c>
      <c r="D76" s="27">
        <v>80540.801200000002</v>
      </c>
      <c r="E76" s="27">
        <v>1.1999999999999999E-3</v>
      </c>
      <c r="F76" s="27">
        <v>0</v>
      </c>
      <c r="G76" s="27"/>
      <c r="H76" s="27">
        <v>182.94839999999999</v>
      </c>
      <c r="I76" s="27">
        <f t="shared" si="1"/>
        <v>196.52166321138395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x14ac:dyDescent="0.15">
      <c r="A77" s="27">
        <v>1.52</v>
      </c>
      <c r="B77" s="27">
        <v>-4.9656000000000002</v>
      </c>
      <c r="C77" s="27">
        <v>131.83690000000001</v>
      </c>
      <c r="D77" s="27">
        <v>81274.527600000001</v>
      </c>
      <c r="E77" s="27">
        <v>3.5299999999999998E-2</v>
      </c>
      <c r="F77" s="27">
        <v>0</v>
      </c>
      <c r="G77" s="27"/>
      <c r="H77" s="27">
        <v>185.7533</v>
      </c>
      <c r="I77" s="27">
        <f t="shared" si="1"/>
        <v>198.60421803644761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x14ac:dyDescent="0.15">
      <c r="A78" s="27">
        <v>1.54</v>
      </c>
      <c r="B78" s="27">
        <v>-4.9695</v>
      </c>
      <c r="C78" s="27">
        <v>133.19059999999999</v>
      </c>
      <c r="D78" s="27">
        <v>82014.938200000004</v>
      </c>
      <c r="E78" s="27">
        <v>3.5299999999999998E-2</v>
      </c>
      <c r="F78" s="27">
        <v>0</v>
      </c>
      <c r="G78" s="27"/>
      <c r="H78" s="27">
        <v>188.5685</v>
      </c>
      <c r="I78" s="27">
        <f t="shared" si="1"/>
        <v>200.70821048362529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x14ac:dyDescent="0.15">
      <c r="A79" s="27">
        <v>1.56</v>
      </c>
      <c r="B79" s="27">
        <v>-4.9734999999999996</v>
      </c>
      <c r="C79" s="27">
        <v>134.55760000000001</v>
      </c>
      <c r="D79" s="27">
        <v>82762.093900000007</v>
      </c>
      <c r="E79" s="27">
        <v>3.5299999999999998E-2</v>
      </c>
      <c r="F79" s="27">
        <v>0</v>
      </c>
      <c r="G79" s="27"/>
      <c r="H79" s="27">
        <v>191.39349999999999</v>
      </c>
      <c r="I79" s="27">
        <f t="shared" si="1"/>
        <v>202.83393425187847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x14ac:dyDescent="0.15">
      <c r="A80" s="27">
        <v>1.58</v>
      </c>
      <c r="B80" s="27">
        <v>-4.9774000000000003</v>
      </c>
      <c r="C80" s="27">
        <v>135.93799999999999</v>
      </c>
      <c r="D80" s="27">
        <v>83516.056299999997</v>
      </c>
      <c r="E80" s="27">
        <v>3.5299999999999998E-2</v>
      </c>
      <c r="F80" s="27">
        <v>0</v>
      </c>
      <c r="G80" s="27"/>
      <c r="H80" s="27">
        <v>194.22819999999999</v>
      </c>
      <c r="I80" s="27">
        <f t="shared" si="1"/>
        <v>204.98158421317817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x14ac:dyDescent="0.15">
      <c r="A81" s="27">
        <v>1.6</v>
      </c>
      <c r="B81" s="27">
        <v>-4.9813000000000001</v>
      </c>
      <c r="C81" s="27">
        <v>137.33189999999999</v>
      </c>
      <c r="D81" s="27">
        <v>84276.887199999997</v>
      </c>
      <c r="E81" s="27">
        <v>3.5299999999999998E-2</v>
      </c>
      <c r="F81" s="27">
        <v>0</v>
      </c>
      <c r="G81" s="27"/>
      <c r="H81" s="27">
        <v>197.07220000000001</v>
      </c>
      <c r="I81" s="27">
        <f t="shared" si="1"/>
        <v>207.15135600718997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x14ac:dyDescent="0.15">
      <c r="A82" s="27">
        <v>1.62</v>
      </c>
      <c r="B82" s="27">
        <v>-4.9852999999999996</v>
      </c>
      <c r="C82" s="27">
        <v>138.73949999999999</v>
      </c>
      <c r="D82" s="27">
        <v>85044.649300000005</v>
      </c>
      <c r="E82" s="27">
        <v>3.5299999999999998E-2</v>
      </c>
      <c r="F82" s="27">
        <v>0</v>
      </c>
      <c r="G82" s="27"/>
      <c r="H82" s="27">
        <v>199.92519999999999</v>
      </c>
      <c r="I82" s="27">
        <f t="shared" si="1"/>
        <v>209.34354662700781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x14ac:dyDescent="0.15">
      <c r="A83" s="27">
        <v>1.65</v>
      </c>
      <c r="B83" s="27">
        <v>-4.9892000000000003</v>
      </c>
      <c r="C83" s="27">
        <v>140.1609</v>
      </c>
      <c r="D83" s="27">
        <v>85819.405700000003</v>
      </c>
      <c r="E83" s="27">
        <v>3.5299999999999998E-2</v>
      </c>
      <c r="F83" s="27">
        <v>0</v>
      </c>
      <c r="G83" s="27"/>
      <c r="H83" s="27">
        <v>202.7869</v>
      </c>
      <c r="I83" s="27">
        <f t="shared" si="1"/>
        <v>211.63357512996549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x14ac:dyDescent="0.15">
      <c r="A84" s="27">
        <v>1.67</v>
      </c>
      <c r="B84" s="27">
        <v>-4.9931000000000001</v>
      </c>
      <c r="C84" s="27">
        <v>141.59630000000001</v>
      </c>
      <c r="D84" s="27">
        <v>86601.220100000006</v>
      </c>
      <c r="E84" s="27">
        <v>3.5299999999999998E-2</v>
      </c>
      <c r="F84" s="27">
        <v>0</v>
      </c>
      <c r="G84" s="27"/>
      <c r="H84" s="27">
        <v>205.65719999999999</v>
      </c>
      <c r="I84" s="27">
        <f t="shared" si="1"/>
        <v>213.87214363793643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x14ac:dyDescent="0.15">
      <c r="A85" s="27">
        <v>1.69</v>
      </c>
      <c r="B85" s="27">
        <v>-4.9970999999999997</v>
      </c>
      <c r="C85" s="27">
        <v>143.04580000000001</v>
      </c>
      <c r="D85" s="27">
        <v>87390.156900000002</v>
      </c>
      <c r="E85" s="27">
        <v>3.5299999999999998E-2</v>
      </c>
      <c r="F85" s="27">
        <v>0</v>
      </c>
      <c r="G85" s="27"/>
      <c r="H85" s="27">
        <v>208.53550000000001</v>
      </c>
      <c r="I85" s="27">
        <f t="shared" si="1"/>
        <v>216.13383775036738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x14ac:dyDescent="0.15">
      <c r="A86" s="27">
        <v>1.71</v>
      </c>
      <c r="B86" s="27">
        <v>-5.0010000000000003</v>
      </c>
      <c r="C86" s="27">
        <v>144.50960000000001</v>
      </c>
      <c r="D86" s="27">
        <v>88186.280799999993</v>
      </c>
      <c r="E86" s="27">
        <v>3.5299999999999998E-2</v>
      </c>
      <c r="F86" s="27">
        <v>0</v>
      </c>
      <c r="G86" s="27"/>
      <c r="H86" s="27">
        <v>211.42169999999999</v>
      </c>
      <c r="I86" s="27">
        <f t="shared" si="1"/>
        <v>218.41895873695725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x14ac:dyDescent="0.15">
      <c r="A87" s="27">
        <v>1.73</v>
      </c>
      <c r="B87" s="27">
        <v>-5.0049999999999999</v>
      </c>
      <c r="C87" s="27">
        <v>145.98779999999999</v>
      </c>
      <c r="D87" s="27">
        <v>88989.657500000001</v>
      </c>
      <c r="E87" s="27">
        <v>3.5299999999999998E-2</v>
      </c>
      <c r="F87" s="27">
        <v>0</v>
      </c>
      <c r="G87" s="27"/>
      <c r="H87" s="27">
        <v>214.31559999999999</v>
      </c>
      <c r="I87" s="27">
        <f t="shared" si="1"/>
        <v>220.72770934927252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x14ac:dyDescent="0.15">
      <c r="A88" s="27">
        <v>1.75</v>
      </c>
      <c r="B88" s="27">
        <v>-5.0088999999999997</v>
      </c>
      <c r="C88" s="27">
        <v>147.48070000000001</v>
      </c>
      <c r="D88" s="27">
        <v>89800.352899999998</v>
      </c>
      <c r="E88" s="27">
        <v>3.5299999999999998E-2</v>
      </c>
      <c r="F88" s="27">
        <v>0</v>
      </c>
      <c r="G88" s="27"/>
      <c r="H88" s="27">
        <v>217.21680000000001</v>
      </c>
      <c r="I88" s="27">
        <f t="shared" si="1"/>
        <v>223.06049315932214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x14ac:dyDescent="0.15">
      <c r="A89" s="27">
        <v>1.77</v>
      </c>
      <c r="B89" s="27">
        <v>-5.0128000000000004</v>
      </c>
      <c r="C89" s="27">
        <v>148.98830000000001</v>
      </c>
      <c r="D89" s="27">
        <v>90618.433699999994</v>
      </c>
      <c r="E89" s="27">
        <v>3.5299999999999998E-2</v>
      </c>
      <c r="F89" s="27">
        <v>0</v>
      </c>
      <c r="G89" s="27"/>
      <c r="H89" s="27">
        <v>220.1249</v>
      </c>
      <c r="I89" s="27">
        <f t="shared" si="1"/>
        <v>225.41741507046697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x14ac:dyDescent="0.15">
      <c r="A90" s="27">
        <v>1.79</v>
      </c>
      <c r="B90" s="27">
        <v>-5.0167999999999999</v>
      </c>
      <c r="C90" s="27">
        <v>150.51079999999999</v>
      </c>
      <c r="D90" s="27">
        <v>91443.967300000004</v>
      </c>
      <c r="E90" s="27">
        <v>3.5299999999999998E-2</v>
      </c>
      <c r="F90" s="27">
        <v>0</v>
      </c>
      <c r="G90" s="27"/>
      <c r="H90" s="27">
        <v>223.03989999999999</v>
      </c>
      <c r="I90" s="27">
        <f t="shared" si="1"/>
        <v>227.79878124311776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x14ac:dyDescent="0.15">
      <c r="A91" s="27">
        <v>1.81</v>
      </c>
      <c r="B91" s="27">
        <v>-5.0206999999999997</v>
      </c>
      <c r="C91" s="27">
        <v>152.04839999999999</v>
      </c>
      <c r="D91" s="27">
        <v>92277.021500000003</v>
      </c>
      <c r="E91" s="27">
        <v>3.5299999999999998E-2</v>
      </c>
      <c r="F91" s="27">
        <v>0</v>
      </c>
      <c r="G91" s="27"/>
      <c r="H91" s="27">
        <v>225.9614</v>
      </c>
      <c r="I91" s="27">
        <f t="shared" si="1"/>
        <v>230.20489885002581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x14ac:dyDescent="0.15">
      <c r="A92" s="27">
        <v>1.83</v>
      </c>
      <c r="B92" s="27">
        <v>-5.0247000000000002</v>
      </c>
      <c r="C92" s="27">
        <v>153.60120000000001</v>
      </c>
      <c r="D92" s="27">
        <v>93117.664699999994</v>
      </c>
      <c r="E92" s="27">
        <v>3.5299999999999998E-2</v>
      </c>
      <c r="F92" s="27">
        <v>0</v>
      </c>
      <c r="G92" s="27"/>
      <c r="H92" s="27">
        <v>228.88910000000001</v>
      </c>
      <c r="I92" s="27">
        <f t="shared" si="1"/>
        <v>232.63597625279266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x14ac:dyDescent="0.15">
      <c r="A93" s="27">
        <v>1.85</v>
      </c>
      <c r="B93" s="27">
        <v>-5.0286</v>
      </c>
      <c r="C93" s="27">
        <v>155.1695</v>
      </c>
      <c r="D93" s="27">
        <v>93965.9663</v>
      </c>
      <c r="E93" s="27">
        <v>3.5299999999999998E-2</v>
      </c>
      <c r="F93" s="27">
        <v>0</v>
      </c>
      <c r="G93" s="27"/>
      <c r="H93" s="27">
        <v>231.8227</v>
      </c>
      <c r="I93" s="27">
        <f t="shared" si="1"/>
        <v>235.0924233506729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x14ac:dyDescent="0.15">
      <c r="A94" s="27">
        <v>1.88</v>
      </c>
      <c r="B94" s="27">
        <v>-5.0324999999999998</v>
      </c>
      <c r="C94" s="27">
        <v>156.7533</v>
      </c>
      <c r="D94" s="27">
        <v>94821.995800000004</v>
      </c>
      <c r="E94" s="27">
        <v>3.5299999999999998E-2</v>
      </c>
      <c r="F94" s="27">
        <v>0</v>
      </c>
      <c r="G94" s="27"/>
      <c r="H94" s="27">
        <v>234.762</v>
      </c>
      <c r="I94" s="27">
        <f t="shared" si="1"/>
        <v>237.659500215484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x14ac:dyDescent="0.15">
      <c r="A95" s="27">
        <v>1.9</v>
      </c>
      <c r="B95" s="27">
        <v>-5.0365000000000002</v>
      </c>
      <c r="C95" s="27">
        <v>158.35290000000001</v>
      </c>
      <c r="D95" s="27">
        <v>95685.823799999998</v>
      </c>
      <c r="E95" s="27">
        <v>3.5299999999999998E-2</v>
      </c>
      <c r="F95" s="27">
        <v>0</v>
      </c>
      <c r="G95" s="27"/>
      <c r="H95" s="27">
        <v>237.70679999999999</v>
      </c>
      <c r="I95" s="27">
        <f t="shared" si="1"/>
        <v>240.16827725026815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x14ac:dyDescent="0.15">
      <c r="A96" s="27">
        <v>1.92</v>
      </c>
      <c r="B96" s="27">
        <v>-5.0404</v>
      </c>
      <c r="C96" s="27">
        <v>159.96850000000001</v>
      </c>
      <c r="D96" s="27">
        <v>96557.521299999993</v>
      </c>
      <c r="E96" s="27">
        <v>3.5299999999999998E-2</v>
      </c>
      <c r="F96" s="27">
        <v>0</v>
      </c>
      <c r="G96" s="27"/>
      <c r="H96" s="27">
        <v>240.6568</v>
      </c>
      <c r="I96" s="27">
        <f t="shared" si="1"/>
        <v>242.70327111621799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x14ac:dyDescent="0.15">
      <c r="A97" s="27">
        <v>1.94</v>
      </c>
      <c r="B97" s="27">
        <v>-5.0442999999999998</v>
      </c>
      <c r="C97" s="27">
        <v>161.6002</v>
      </c>
      <c r="D97" s="27">
        <v>97437.159899999999</v>
      </c>
      <c r="E97" s="27">
        <v>3.5299999999999998E-2</v>
      </c>
      <c r="F97" s="27">
        <v>0</v>
      </c>
      <c r="G97" s="27"/>
      <c r="H97" s="27">
        <v>243.61160000000001</v>
      </c>
      <c r="I97" s="27">
        <f t="shared" si="1"/>
        <v>245.26469654604222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x14ac:dyDescent="0.15">
      <c r="A98" s="27">
        <v>1.96</v>
      </c>
      <c r="B98" s="27">
        <v>-5.0483000000000002</v>
      </c>
      <c r="C98" s="27">
        <v>163.24809999999999</v>
      </c>
      <c r="D98" s="27">
        <v>98324.812000000005</v>
      </c>
      <c r="E98" s="27">
        <v>3.5299999999999998E-2</v>
      </c>
      <c r="F98" s="27">
        <v>0</v>
      </c>
      <c r="G98" s="27"/>
      <c r="H98" s="27">
        <v>246.5711</v>
      </c>
      <c r="I98" s="27">
        <f t="shared" si="1"/>
        <v>247.85276968836564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x14ac:dyDescent="0.15">
      <c r="A99" s="27">
        <v>1.98</v>
      </c>
      <c r="B99" s="27">
        <v>-5.0522</v>
      </c>
      <c r="C99" s="27">
        <v>164.91249999999999</v>
      </c>
      <c r="D99" s="27">
        <v>99220.550700000007</v>
      </c>
      <c r="E99" s="27">
        <v>3.5299999999999998E-2</v>
      </c>
      <c r="F99" s="27">
        <v>0</v>
      </c>
      <c r="G99" s="27"/>
      <c r="H99" s="27">
        <v>249.5351</v>
      </c>
      <c r="I99" s="27">
        <f t="shared" si="1"/>
        <v>250.46790803219872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x14ac:dyDescent="0.15">
      <c r="A100" s="27">
        <v>2</v>
      </c>
      <c r="B100" s="27">
        <v>-5.0561999999999996</v>
      </c>
      <c r="C100" s="27">
        <v>166.59360000000001</v>
      </c>
      <c r="D100" s="27">
        <v>100124.4495</v>
      </c>
      <c r="E100" s="27">
        <v>3.5299999999999998E-2</v>
      </c>
      <c r="F100" s="27">
        <v>0</v>
      </c>
      <c r="G100" s="27"/>
      <c r="H100" s="27">
        <v>252.50309999999999</v>
      </c>
      <c r="I100" s="27">
        <f t="shared" si="1"/>
        <v>253.11043015755709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x14ac:dyDescent="0.15">
      <c r="A101" s="27">
        <v>2.02</v>
      </c>
      <c r="B101" s="27">
        <v>-5.0598000000000001</v>
      </c>
      <c r="C101" s="27">
        <v>168.35650000000001</v>
      </c>
      <c r="D101" s="27">
        <v>100962.47440000001</v>
      </c>
      <c r="E101" s="27">
        <v>1E-4</v>
      </c>
      <c r="F101" s="27">
        <v>0</v>
      </c>
      <c r="G101" s="27"/>
      <c r="H101" s="27">
        <v>255.4751</v>
      </c>
      <c r="I101" s="27">
        <f t="shared" si="1"/>
        <v>255.78138462711516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x14ac:dyDescent="0.15">
      <c r="A102" s="27">
        <v>2.04</v>
      </c>
      <c r="B102" s="27">
        <v>-5.0633999999999997</v>
      </c>
      <c r="C102" s="27">
        <v>170.13800000000001</v>
      </c>
      <c r="D102" s="27">
        <v>101807.5134</v>
      </c>
      <c r="E102" s="27">
        <v>1E-4</v>
      </c>
      <c r="F102" s="27">
        <v>0</v>
      </c>
      <c r="G102" s="27"/>
      <c r="H102" s="27">
        <v>258.45069999999998</v>
      </c>
      <c r="I102" s="27">
        <f t="shared" si="1"/>
        <v>258.48046973706869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x14ac:dyDescent="0.15">
      <c r="A103" s="27">
        <v>2.06</v>
      </c>
      <c r="B103" s="27">
        <v>-5.0670000000000002</v>
      </c>
      <c r="C103" s="27">
        <v>171.9384</v>
      </c>
      <c r="D103" s="27">
        <v>102659.6253</v>
      </c>
      <c r="E103" s="27">
        <v>1E-4</v>
      </c>
      <c r="F103" s="27">
        <v>0</v>
      </c>
      <c r="G103" s="27"/>
      <c r="H103" s="27">
        <v>261.4298</v>
      </c>
      <c r="I103" s="27">
        <f t="shared" si="1"/>
        <v>261.20808559903742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x14ac:dyDescent="0.15">
      <c r="A104" s="27">
        <v>2.08</v>
      </c>
      <c r="B104" s="27">
        <v>-5.0705999999999998</v>
      </c>
      <c r="C104" s="27">
        <v>173.7578</v>
      </c>
      <c r="D104" s="27">
        <v>103518.8692</v>
      </c>
      <c r="E104" s="27">
        <v>1E-4</v>
      </c>
      <c r="F104" s="27">
        <v>0</v>
      </c>
      <c r="G104" s="27"/>
      <c r="H104" s="27">
        <v>264.41210000000001</v>
      </c>
      <c r="I104" s="27">
        <f t="shared" si="1"/>
        <v>263.96443320845759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x14ac:dyDescent="0.15">
      <c r="A105" s="27">
        <v>2.1</v>
      </c>
      <c r="B105" s="27">
        <v>-5.0743</v>
      </c>
      <c r="C105" s="27">
        <v>175.59639999999999</v>
      </c>
      <c r="D105" s="27">
        <v>104385.3049</v>
      </c>
      <c r="E105" s="27">
        <v>1E-4</v>
      </c>
      <c r="F105" s="27">
        <v>0</v>
      </c>
      <c r="G105" s="27"/>
      <c r="H105" s="27">
        <v>267.39729999999997</v>
      </c>
      <c r="I105" s="27">
        <f t="shared" si="1"/>
        <v>266.7498147995517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x14ac:dyDescent="0.15">
      <c r="A106" s="27">
        <v>2.12</v>
      </c>
      <c r="B106" s="27">
        <v>-5.0778999999999996</v>
      </c>
      <c r="C106" s="27">
        <v>177.4546</v>
      </c>
      <c r="D106" s="27">
        <v>105258.9924</v>
      </c>
      <c r="E106" s="27">
        <v>1E-4</v>
      </c>
      <c r="F106" s="27">
        <v>0</v>
      </c>
      <c r="G106" s="27"/>
      <c r="H106" s="27">
        <v>270.3852</v>
      </c>
      <c r="I106" s="27">
        <f t="shared" si="1"/>
        <v>269.56473341717293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x14ac:dyDescent="0.15">
      <c r="A107" s="27">
        <v>2.15</v>
      </c>
      <c r="B107" s="27">
        <v>-5.0815000000000001</v>
      </c>
      <c r="C107" s="27">
        <v>179.3323</v>
      </c>
      <c r="D107" s="27">
        <v>106139.9926</v>
      </c>
      <c r="E107" s="27">
        <v>1E-4</v>
      </c>
      <c r="F107" s="27">
        <v>0</v>
      </c>
      <c r="G107" s="27"/>
      <c r="H107" s="27">
        <v>273.37549999999999</v>
      </c>
      <c r="I107" s="27">
        <f t="shared" si="1"/>
        <v>272.50725512473684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x14ac:dyDescent="0.15">
      <c r="A108" s="27">
        <v>2.17</v>
      </c>
      <c r="B108" s="27">
        <v>-5.0850999999999997</v>
      </c>
      <c r="C108" s="27">
        <v>181.23</v>
      </c>
      <c r="D108" s="27">
        <v>107028.36659999999</v>
      </c>
      <c r="E108" s="27">
        <v>1E-4</v>
      </c>
      <c r="F108" s="27">
        <v>0</v>
      </c>
      <c r="G108" s="27"/>
      <c r="H108" s="27">
        <v>276.3682</v>
      </c>
      <c r="I108" s="27">
        <f t="shared" si="1"/>
        <v>275.38289126814072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x14ac:dyDescent="0.15">
      <c r="A109" s="27">
        <v>2.19</v>
      </c>
      <c r="B109" s="27">
        <v>-5.0887000000000002</v>
      </c>
      <c r="C109" s="27">
        <v>183.14769999999999</v>
      </c>
      <c r="D109" s="27">
        <v>107924.1762</v>
      </c>
      <c r="E109" s="27">
        <v>1E-4</v>
      </c>
      <c r="F109" s="27">
        <v>0</v>
      </c>
      <c r="G109" s="27"/>
      <c r="H109" s="27">
        <v>279.36290000000002</v>
      </c>
      <c r="I109" s="27">
        <f t="shared" si="1"/>
        <v>278.28879158468317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x14ac:dyDescent="0.15">
      <c r="A110" s="27">
        <v>2.21</v>
      </c>
      <c r="B110" s="27">
        <v>-5.0923999999999996</v>
      </c>
      <c r="C110" s="27">
        <v>185.08580000000001</v>
      </c>
      <c r="D110" s="27">
        <v>108827.4835</v>
      </c>
      <c r="E110" s="27">
        <v>1E-4</v>
      </c>
      <c r="F110" s="27">
        <v>0</v>
      </c>
      <c r="G110" s="27"/>
      <c r="H110" s="27">
        <v>282.35930000000002</v>
      </c>
      <c r="I110" s="27">
        <f t="shared" si="1"/>
        <v>281.22546368521478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x14ac:dyDescent="0.15">
      <c r="A111" s="27">
        <v>2.23</v>
      </c>
      <c r="B111" s="27">
        <v>-5.0960000000000001</v>
      </c>
      <c r="C111" s="27">
        <v>187.04429999999999</v>
      </c>
      <c r="D111" s="27">
        <v>109738.35129999999</v>
      </c>
      <c r="E111" s="27">
        <v>1E-4</v>
      </c>
      <c r="F111" s="27">
        <v>0</v>
      </c>
      <c r="G111" s="27"/>
      <c r="H111" s="27">
        <v>285.35739999999998</v>
      </c>
      <c r="I111" s="27">
        <f t="shared" si="1"/>
        <v>284.19301646884094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x14ac:dyDescent="0.15">
      <c r="A112" s="27">
        <v>2.25</v>
      </c>
      <c r="B112" s="27">
        <v>-5.0995999999999997</v>
      </c>
      <c r="C112" s="27">
        <v>189.02359999999999</v>
      </c>
      <c r="D112" s="27">
        <v>110656.84299999999</v>
      </c>
      <c r="E112" s="27">
        <v>1E-4</v>
      </c>
      <c r="F112" s="27">
        <v>0</v>
      </c>
      <c r="G112" s="27"/>
      <c r="H112" s="27">
        <v>288.35680000000002</v>
      </c>
      <c r="I112" s="27">
        <f t="shared" si="1"/>
        <v>287.19196004387413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x14ac:dyDescent="0.15">
      <c r="A113" s="27">
        <v>2.27</v>
      </c>
      <c r="B113" s="27">
        <v>-5.1032000000000002</v>
      </c>
      <c r="C113" s="27">
        <v>191.02379999999999</v>
      </c>
      <c r="D113" s="27">
        <v>111583.0223</v>
      </c>
      <c r="E113" s="27">
        <v>1E-4</v>
      </c>
      <c r="F113" s="27">
        <v>0</v>
      </c>
      <c r="G113" s="27"/>
      <c r="H113" s="27">
        <v>291.35730000000001</v>
      </c>
      <c r="I113" s="27">
        <f t="shared" si="1"/>
        <v>290.22250546991398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x14ac:dyDescent="0.15">
      <c r="A114" s="27">
        <v>2.29</v>
      </c>
      <c r="B114" s="27">
        <v>-5.1067999999999998</v>
      </c>
      <c r="C114" s="27">
        <v>193.04519999999999</v>
      </c>
      <c r="D114" s="27">
        <v>112516.95359999999</v>
      </c>
      <c r="E114" s="27">
        <v>1E-4</v>
      </c>
      <c r="F114" s="27">
        <v>0</v>
      </c>
      <c r="G114" s="27"/>
      <c r="H114" s="27">
        <v>294.35879999999997</v>
      </c>
      <c r="I114" s="27">
        <f t="shared" si="1"/>
        <v>293.28506512022341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x14ac:dyDescent="0.15">
      <c r="A115" s="27">
        <v>2.31</v>
      </c>
      <c r="B115" s="27">
        <v>-5.1105</v>
      </c>
      <c r="C115" s="27">
        <v>195.08789999999999</v>
      </c>
      <c r="D115" s="27">
        <v>113458.70170000001</v>
      </c>
      <c r="E115" s="27">
        <v>1E-4</v>
      </c>
      <c r="F115" s="27">
        <v>0</v>
      </c>
      <c r="G115" s="27"/>
      <c r="H115" s="27">
        <v>297.36099999999999</v>
      </c>
      <c r="I115" s="27">
        <f t="shared" si="1"/>
        <v>296.37985242370695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x14ac:dyDescent="0.15">
      <c r="A116" s="27">
        <v>2.33</v>
      </c>
      <c r="B116" s="27">
        <v>-5.1140999999999996</v>
      </c>
      <c r="C116" s="27">
        <v>197.1523</v>
      </c>
      <c r="D116" s="27">
        <v>114408.33199999999</v>
      </c>
      <c r="E116" s="27">
        <v>1E-4</v>
      </c>
      <c r="F116" s="27">
        <v>0</v>
      </c>
      <c r="G116" s="27"/>
      <c r="H116" s="27">
        <v>300.36369999999999</v>
      </c>
      <c r="I116" s="27">
        <f t="shared" si="1"/>
        <v>299.50738205087964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x14ac:dyDescent="0.15">
      <c r="A117" s="27">
        <v>2.35</v>
      </c>
      <c r="B117" s="27">
        <v>-5.1177000000000001</v>
      </c>
      <c r="C117" s="27">
        <v>199.23849999999999</v>
      </c>
      <c r="D117" s="27">
        <v>115365.91069999999</v>
      </c>
      <c r="E117" s="27">
        <v>1E-4</v>
      </c>
      <c r="F117" s="27">
        <v>0</v>
      </c>
      <c r="G117" s="27"/>
      <c r="H117" s="27">
        <v>303.36669999999998</v>
      </c>
      <c r="I117" s="27">
        <f t="shared" si="1"/>
        <v>302.66787010213557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x14ac:dyDescent="0.15">
      <c r="A118" s="27">
        <v>2.38</v>
      </c>
      <c r="B118" s="27">
        <v>-5.1212999999999997</v>
      </c>
      <c r="C118" s="27">
        <v>201.3468</v>
      </c>
      <c r="D118" s="27">
        <v>116331.50410000001</v>
      </c>
      <c r="E118" s="27">
        <v>1E-4</v>
      </c>
      <c r="F118" s="27">
        <v>0</v>
      </c>
      <c r="G118" s="27"/>
      <c r="H118" s="27">
        <v>306.3698</v>
      </c>
      <c r="I118" s="27">
        <f t="shared" si="1"/>
        <v>305.97184567861052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x14ac:dyDescent="0.15">
      <c r="A119" s="27">
        <v>2.4</v>
      </c>
      <c r="B119" s="27">
        <v>-5.1249000000000002</v>
      </c>
      <c r="C119" s="27">
        <v>203.47739999999999</v>
      </c>
      <c r="D119" s="27">
        <v>117305.1793</v>
      </c>
      <c r="E119" s="27">
        <v>1E-4</v>
      </c>
      <c r="F119" s="27">
        <v>0</v>
      </c>
      <c r="G119" s="27"/>
      <c r="H119" s="27">
        <v>309.37270000000001</v>
      </c>
      <c r="I119" s="27">
        <f t="shared" si="1"/>
        <v>309.20055846548553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15">
      <c r="A120" s="27">
        <v>2.42</v>
      </c>
      <c r="B120" s="27">
        <v>-5.1285999999999996</v>
      </c>
      <c r="C120" s="27">
        <v>205.63059999999999</v>
      </c>
      <c r="D120" s="27">
        <v>118287.00410000001</v>
      </c>
      <c r="E120" s="27">
        <v>1E-4</v>
      </c>
      <c r="F120" s="27">
        <v>0</v>
      </c>
      <c r="G120" s="27"/>
      <c r="H120" s="27">
        <v>312.37549999999999</v>
      </c>
      <c r="I120" s="27">
        <f t="shared" si="1"/>
        <v>312.46339680338644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15">
      <c r="A121" s="27">
        <v>2.44</v>
      </c>
      <c r="B121" s="27">
        <v>-5.1322000000000001</v>
      </c>
      <c r="C121" s="27">
        <v>207.8065</v>
      </c>
      <c r="D121" s="27">
        <v>119277.0466</v>
      </c>
      <c r="E121" s="27">
        <v>1E-4</v>
      </c>
      <c r="F121" s="27">
        <v>0</v>
      </c>
      <c r="G121" s="27"/>
      <c r="H121" s="27">
        <v>315.3777</v>
      </c>
      <c r="I121" s="27">
        <f t="shared" si="1"/>
        <v>315.76058156112316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15">
      <c r="A122" s="27">
        <v>2.46</v>
      </c>
      <c r="B122" s="27">
        <v>-5.1357999999999997</v>
      </c>
      <c r="C122" s="27">
        <v>210.00550000000001</v>
      </c>
      <c r="D122" s="27">
        <v>120275.37549999999</v>
      </c>
      <c r="E122" s="27">
        <v>1E-4</v>
      </c>
      <c r="F122" s="27">
        <v>0</v>
      </c>
      <c r="G122" s="27"/>
      <c r="H122" s="27">
        <v>318.3793</v>
      </c>
      <c r="I122" s="27">
        <f t="shared" si="1"/>
        <v>319.09263490269745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15">
      <c r="A123" s="27">
        <v>2.48</v>
      </c>
      <c r="B123" s="27">
        <v>-5.1394000000000002</v>
      </c>
      <c r="C123" s="27">
        <v>212.2277</v>
      </c>
      <c r="D123" s="27">
        <v>121282.0603</v>
      </c>
      <c r="E123" s="27">
        <v>1E-4</v>
      </c>
      <c r="F123" s="27">
        <v>0</v>
      </c>
      <c r="G123" s="27"/>
      <c r="H123" s="27">
        <v>321.37990000000002</v>
      </c>
      <c r="I123" s="27">
        <f t="shared" si="1"/>
        <v>322.45978047833739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15">
      <c r="A124" s="27">
        <v>2.5</v>
      </c>
      <c r="B124" s="27">
        <v>-5.1429999999999998</v>
      </c>
      <c r="C124" s="27">
        <v>214.4735</v>
      </c>
      <c r="D124" s="27">
        <v>122297.1709</v>
      </c>
      <c r="E124" s="27">
        <v>1E-4</v>
      </c>
      <c r="F124" s="27">
        <v>0</v>
      </c>
      <c r="G124" s="27"/>
      <c r="H124" s="27">
        <v>324.37950000000001</v>
      </c>
      <c r="I124" s="27">
        <f t="shared" si="1"/>
        <v>325.86254307139802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15">
      <c r="A125" s="27">
        <v>2.52</v>
      </c>
      <c r="B125" s="27">
        <v>-5.1515000000000004</v>
      </c>
      <c r="C125" s="27">
        <v>215.49180000000001</v>
      </c>
      <c r="D125" s="27">
        <v>124693.93859999999</v>
      </c>
      <c r="E125" s="27">
        <v>0.53159999999999996</v>
      </c>
      <c r="F125" s="27">
        <v>0</v>
      </c>
      <c r="G125" s="27"/>
      <c r="H125" s="27">
        <v>327.37779999999998</v>
      </c>
      <c r="I125" s="27">
        <f t="shared" si="1"/>
        <v>329.30326911598809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15">
      <c r="A126" s="27">
        <v>2.54</v>
      </c>
      <c r="B126" s="27">
        <v>-5.1599000000000004</v>
      </c>
      <c r="C126" s="27">
        <v>216.49879999999999</v>
      </c>
      <c r="D126" s="27">
        <v>127137.6778</v>
      </c>
      <c r="E126" s="27">
        <v>0.53159999999999996</v>
      </c>
      <c r="F126" s="27">
        <v>0</v>
      </c>
      <c r="G126" s="27"/>
      <c r="H126" s="27">
        <v>330.37479999999999</v>
      </c>
      <c r="I126" s="27">
        <f t="shared" si="1"/>
        <v>332.7853766115179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15">
      <c r="A127" s="27">
        <v>2.56</v>
      </c>
      <c r="B127" s="27">
        <v>-5.1683000000000003</v>
      </c>
      <c r="C127" s="27">
        <v>217.49430000000001</v>
      </c>
      <c r="D127" s="27">
        <v>129629.30929999999</v>
      </c>
      <c r="E127" s="27">
        <v>0.53159999999999996</v>
      </c>
      <c r="F127" s="27">
        <v>0</v>
      </c>
      <c r="G127" s="27"/>
      <c r="H127" s="27">
        <v>333.37009999999998</v>
      </c>
      <c r="I127" s="27">
        <f t="shared" si="1"/>
        <v>336.30981147980435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15">
      <c r="A128" s="27">
        <v>2.58</v>
      </c>
      <c r="B128" s="27">
        <v>-5.1768000000000001</v>
      </c>
      <c r="C128" s="27">
        <v>218.47800000000001</v>
      </c>
      <c r="D128" s="27">
        <v>132169.7715</v>
      </c>
      <c r="E128" s="27">
        <v>0.53159999999999996</v>
      </c>
      <c r="F128" s="27">
        <v>0</v>
      </c>
      <c r="G128" s="27"/>
      <c r="H128" s="27">
        <v>336.36349999999999</v>
      </c>
      <c r="I128" s="27">
        <f t="shared" si="1"/>
        <v>339.87744415559212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x14ac:dyDescent="0.15">
      <c r="A129" s="27">
        <v>2.6</v>
      </c>
      <c r="B129" s="27">
        <v>-5.1852</v>
      </c>
      <c r="C129" s="27">
        <v>219.44970000000001</v>
      </c>
      <c r="D129" s="27">
        <v>134760.0214</v>
      </c>
      <c r="E129" s="27">
        <v>0.53159999999999996</v>
      </c>
      <c r="F129" s="27">
        <v>0</v>
      </c>
      <c r="G129" s="27"/>
      <c r="H129" s="27">
        <v>339.35509999999999</v>
      </c>
      <c r="I129" s="27">
        <f t="shared" si="1"/>
        <v>343.48927071916512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15">
      <c r="A130" s="27">
        <v>2.62</v>
      </c>
      <c r="B130" s="27">
        <v>-5.1936</v>
      </c>
      <c r="C130" s="27">
        <v>220.4091</v>
      </c>
      <c r="D130" s="27">
        <v>137401.03469999999</v>
      </c>
      <c r="E130" s="27">
        <v>0.53159999999999996</v>
      </c>
      <c r="F130" s="27">
        <v>0</v>
      </c>
      <c r="G130" s="27"/>
      <c r="H130" s="27">
        <v>342.34449999999998</v>
      </c>
      <c r="I130" s="27">
        <f t="shared" si="1"/>
        <v>347.14621321170023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x14ac:dyDescent="0.15">
      <c r="A131" s="27">
        <v>2.65</v>
      </c>
      <c r="B131" s="27">
        <v>-5.202</v>
      </c>
      <c r="C131" s="27">
        <v>221.35599999999999</v>
      </c>
      <c r="D131" s="27">
        <v>140093.8064</v>
      </c>
      <c r="E131" s="27">
        <v>0.53159999999999996</v>
      </c>
      <c r="F131" s="27">
        <v>0</v>
      </c>
      <c r="G131" s="27"/>
      <c r="H131" s="27">
        <v>345.33159999999998</v>
      </c>
      <c r="I131" s="27">
        <f t="shared" si="1"/>
        <v>350.98574869855349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x14ac:dyDescent="0.15">
      <c r="A132" s="27">
        <v>2.67</v>
      </c>
      <c r="B132" s="27">
        <v>-5.2104999999999997</v>
      </c>
      <c r="C132" s="27">
        <v>222.2902</v>
      </c>
      <c r="D132" s="27">
        <v>142839.35070000001</v>
      </c>
      <c r="E132" s="27">
        <v>0.53159999999999996</v>
      </c>
      <c r="F132" s="27">
        <v>0</v>
      </c>
      <c r="G132" s="27"/>
      <c r="H132" s="27">
        <v>348.31619999999998</v>
      </c>
      <c r="I132" s="27">
        <f t="shared" ref="I132:I195" si="2">C132+D132*C$2*EXP((A$2-B$2)*A132)</f>
        <v>354.73906324131315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15">
      <c r="A133" s="27">
        <v>2.69</v>
      </c>
      <c r="B133" s="27">
        <v>-5.2188999999999997</v>
      </c>
      <c r="C133" s="27">
        <v>223.2115</v>
      </c>
      <c r="D133" s="27">
        <v>145638.70199999999</v>
      </c>
      <c r="E133" s="27">
        <v>0.53159999999999996</v>
      </c>
      <c r="F133" s="27">
        <v>0</v>
      </c>
      <c r="G133" s="27"/>
      <c r="H133" s="27">
        <v>351.29829999999998</v>
      </c>
      <c r="I133" s="27">
        <f t="shared" si="2"/>
        <v>358.54078638698775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x14ac:dyDescent="0.15">
      <c r="A134" s="27">
        <v>2.71</v>
      </c>
      <c r="B134" s="27">
        <v>-5.2272999999999996</v>
      </c>
      <c r="C134" s="27">
        <v>224.11940000000001</v>
      </c>
      <c r="D134" s="27">
        <v>148492.91459999999</v>
      </c>
      <c r="E134" s="27">
        <v>0.53159999999999996</v>
      </c>
      <c r="F134" s="27">
        <v>0</v>
      </c>
      <c r="G134" s="27"/>
      <c r="H134" s="27">
        <v>354.27749999999997</v>
      </c>
      <c r="I134" s="27">
        <f t="shared" si="2"/>
        <v>362.39175125071688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x14ac:dyDescent="0.15">
      <c r="A135" s="27">
        <v>2.73</v>
      </c>
      <c r="B135" s="27">
        <v>-5.2358000000000002</v>
      </c>
      <c r="C135" s="27">
        <v>225.01390000000001</v>
      </c>
      <c r="D135" s="27">
        <v>151403.0638</v>
      </c>
      <c r="E135" s="27">
        <v>0.53159999999999996</v>
      </c>
      <c r="F135" s="27">
        <v>0</v>
      </c>
      <c r="G135" s="27"/>
      <c r="H135" s="27">
        <v>357.25369999999998</v>
      </c>
      <c r="I135" s="27">
        <f t="shared" si="2"/>
        <v>366.29332025361231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x14ac:dyDescent="0.15">
      <c r="A136" s="27">
        <v>2.75</v>
      </c>
      <c r="B136" s="27">
        <v>-5.2442000000000002</v>
      </c>
      <c r="C136" s="27">
        <v>225.8947</v>
      </c>
      <c r="D136" s="27">
        <v>154370.24590000001</v>
      </c>
      <c r="E136" s="27">
        <v>0.53159999999999996</v>
      </c>
      <c r="F136" s="27">
        <v>0</v>
      </c>
      <c r="G136" s="27"/>
      <c r="H136" s="27">
        <v>360.22680000000003</v>
      </c>
      <c r="I136" s="27">
        <f t="shared" si="2"/>
        <v>370.24658537789571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x14ac:dyDescent="0.15">
      <c r="A137" s="27">
        <v>2.77</v>
      </c>
      <c r="B137" s="27">
        <v>-5.2526000000000002</v>
      </c>
      <c r="C137" s="27">
        <v>226.76140000000001</v>
      </c>
      <c r="D137" s="27">
        <v>157395.5785</v>
      </c>
      <c r="E137" s="27">
        <v>0.53159999999999996</v>
      </c>
      <c r="F137" s="27">
        <v>0</v>
      </c>
      <c r="G137" s="27"/>
      <c r="H137" s="27">
        <v>363.19659999999999</v>
      </c>
      <c r="I137" s="27">
        <f t="shared" si="2"/>
        <v>374.25256870466342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x14ac:dyDescent="0.15">
      <c r="A138" s="27">
        <v>2.79</v>
      </c>
      <c r="B138" s="27">
        <v>-5.2610000000000001</v>
      </c>
      <c r="C138" s="27">
        <v>227.6138</v>
      </c>
      <c r="D138" s="27">
        <v>160480.20120000001</v>
      </c>
      <c r="E138" s="27">
        <v>0.53159999999999996</v>
      </c>
      <c r="F138" s="27">
        <v>0</v>
      </c>
      <c r="G138" s="27"/>
      <c r="H138" s="27">
        <v>366.16300000000001</v>
      </c>
      <c r="I138" s="27">
        <f t="shared" si="2"/>
        <v>378.31252333234022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15">
      <c r="A139" s="27">
        <v>2.81</v>
      </c>
      <c r="B139" s="27">
        <v>-5.2694999999999999</v>
      </c>
      <c r="C139" s="27">
        <v>228.45169999999999</v>
      </c>
      <c r="D139" s="27">
        <v>163625.27600000001</v>
      </c>
      <c r="E139" s="27">
        <v>0.53159999999999996</v>
      </c>
      <c r="F139" s="27">
        <v>0</v>
      </c>
      <c r="G139" s="27"/>
      <c r="H139" s="27">
        <v>369.1259</v>
      </c>
      <c r="I139" s="27">
        <f t="shared" si="2"/>
        <v>382.4277340226779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x14ac:dyDescent="0.15">
      <c r="A140" s="27">
        <v>2.83</v>
      </c>
      <c r="B140" s="27">
        <v>-5.2778999999999998</v>
      </c>
      <c r="C140" s="27">
        <v>229.2748</v>
      </c>
      <c r="D140" s="27">
        <v>166831.9878</v>
      </c>
      <c r="E140" s="27">
        <v>0.53159999999999996</v>
      </c>
      <c r="F140" s="27">
        <v>0</v>
      </c>
      <c r="G140" s="27"/>
      <c r="H140" s="27">
        <v>372.08499999999998</v>
      </c>
      <c r="I140" s="27">
        <f t="shared" si="2"/>
        <v>386.59941794740701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x14ac:dyDescent="0.15">
      <c r="A141" s="27">
        <v>2.85</v>
      </c>
      <c r="B141" s="27">
        <v>-5.2862999999999998</v>
      </c>
      <c r="C141" s="27">
        <v>230.08269999999999</v>
      </c>
      <c r="D141" s="27">
        <v>170101.54430000001</v>
      </c>
      <c r="E141" s="27">
        <v>0.53159999999999996</v>
      </c>
      <c r="F141" s="27">
        <v>0</v>
      </c>
      <c r="G141" s="27"/>
      <c r="H141" s="27">
        <v>375.04020000000003</v>
      </c>
      <c r="I141" s="27">
        <f t="shared" si="2"/>
        <v>390.82872487547473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x14ac:dyDescent="0.15">
      <c r="A142" s="27">
        <v>2.88</v>
      </c>
      <c r="B142" s="27">
        <v>-5.2948000000000004</v>
      </c>
      <c r="C142" s="27">
        <v>230.87520000000001</v>
      </c>
      <c r="D142" s="27">
        <v>173435.17730000001</v>
      </c>
      <c r="E142" s="27">
        <v>0.53159999999999996</v>
      </c>
      <c r="F142" s="27">
        <v>0</v>
      </c>
      <c r="G142" s="27"/>
      <c r="H142" s="27">
        <v>377.99149999999997</v>
      </c>
      <c r="I142" s="27">
        <f t="shared" si="2"/>
        <v>395.29007643106036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15">
      <c r="A143" s="27">
        <v>2.9</v>
      </c>
      <c r="B143" s="27">
        <v>-5.3032000000000004</v>
      </c>
      <c r="C143" s="27">
        <v>231.65209999999999</v>
      </c>
      <c r="D143" s="27">
        <v>176834.14249999999</v>
      </c>
      <c r="E143" s="27">
        <v>0.53159999999999996</v>
      </c>
      <c r="F143" s="27">
        <v>0</v>
      </c>
      <c r="G143" s="27"/>
      <c r="H143" s="27">
        <v>380.93849999999998</v>
      </c>
      <c r="I143" s="27">
        <f t="shared" si="2"/>
        <v>399.6425783499252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15">
      <c r="A144" s="27">
        <v>2.92</v>
      </c>
      <c r="B144" s="27">
        <v>-5.3116000000000003</v>
      </c>
      <c r="C144" s="27">
        <v>232.41300000000001</v>
      </c>
      <c r="D144" s="27">
        <v>180299.72020000001</v>
      </c>
      <c r="E144" s="27">
        <v>0.53159999999999996</v>
      </c>
      <c r="F144" s="27">
        <v>0</v>
      </c>
      <c r="G144" s="27"/>
      <c r="H144" s="27">
        <v>383.88130000000001</v>
      </c>
      <c r="I144" s="27">
        <f t="shared" si="2"/>
        <v>404.05684036575434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15">
      <c r="A145" s="27">
        <v>2.94</v>
      </c>
      <c r="B145" s="27">
        <v>-5.32</v>
      </c>
      <c r="C145" s="27">
        <v>233.1575</v>
      </c>
      <c r="D145" s="27">
        <v>183833.21599999999</v>
      </c>
      <c r="E145" s="27">
        <v>0.53159999999999996</v>
      </c>
      <c r="F145" s="27">
        <v>0</v>
      </c>
      <c r="G145" s="27"/>
      <c r="H145" s="27">
        <v>386.81959999999998</v>
      </c>
      <c r="I145" s="27">
        <f t="shared" si="2"/>
        <v>408.53415368962726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15">
      <c r="A146" s="27">
        <v>2.96</v>
      </c>
      <c r="B146" s="27">
        <v>-5.3285</v>
      </c>
      <c r="C146" s="27">
        <v>233.88560000000001</v>
      </c>
      <c r="D146" s="27">
        <v>187435.96090000001</v>
      </c>
      <c r="E146" s="27">
        <v>0.53159999999999996</v>
      </c>
      <c r="F146" s="27">
        <v>0</v>
      </c>
      <c r="G146" s="27"/>
      <c r="H146" s="27">
        <v>389.7534</v>
      </c>
      <c r="I146" s="27">
        <f t="shared" si="2"/>
        <v>413.07624613414947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15">
      <c r="A147" s="27">
        <v>2.98</v>
      </c>
      <c r="B147" s="27">
        <v>-5.3369</v>
      </c>
      <c r="C147" s="27">
        <v>234.5967</v>
      </c>
      <c r="D147" s="27">
        <v>191109.31200000001</v>
      </c>
      <c r="E147" s="27">
        <v>0.53159999999999996</v>
      </c>
      <c r="F147" s="27">
        <v>0</v>
      </c>
      <c r="G147" s="27"/>
      <c r="H147" s="27">
        <v>392.6825</v>
      </c>
      <c r="I147" s="27">
        <f t="shared" si="2"/>
        <v>417.68428310166314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ht="14.25" x14ac:dyDescent="0.15">
      <c r="A148" s="28">
        <v>3</v>
      </c>
      <c r="B148" s="28">
        <v>-5.3452999999999999</v>
      </c>
      <c r="C148" s="28">
        <v>235.29060000000001</v>
      </c>
      <c r="D148" s="28">
        <v>194854.6531</v>
      </c>
      <c r="E148" s="28">
        <v>0.53159999999999996</v>
      </c>
      <c r="F148" s="28">
        <v>0</v>
      </c>
      <c r="G148" s="29">
        <f>42.968*(1-EXP(-0.3254*(A148+1.217)))</f>
        <v>32.073654941882999</v>
      </c>
      <c r="H148" s="29">
        <f>0.00584*G148^3.20742</f>
        <v>395.60658960903879</v>
      </c>
      <c r="I148" s="28">
        <f t="shared" si="2"/>
        <v>422.35986848680761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x14ac:dyDescent="0.15">
      <c r="A149" s="27">
        <v>3.02</v>
      </c>
      <c r="B149" s="27">
        <v>-5.3491</v>
      </c>
      <c r="C149" s="27">
        <v>237.7422</v>
      </c>
      <c r="D149" s="27">
        <v>196531.48790000001</v>
      </c>
      <c r="E149" s="27">
        <v>1.1299999999999999E-2</v>
      </c>
      <c r="F149" s="27">
        <v>0</v>
      </c>
      <c r="G149" s="27"/>
      <c r="H149" s="27">
        <v>398.52600000000001</v>
      </c>
      <c r="I149" s="27">
        <f t="shared" si="2"/>
        <v>426.81908254533607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1:20" x14ac:dyDescent="0.15">
      <c r="A150" s="27">
        <v>3.04</v>
      </c>
      <c r="B150" s="27">
        <v>-5.3528000000000002</v>
      </c>
      <c r="C150" s="27">
        <v>240.21969999999999</v>
      </c>
      <c r="D150" s="27">
        <v>198222.75279999999</v>
      </c>
      <c r="E150" s="27">
        <v>1.1299999999999999E-2</v>
      </c>
      <c r="F150" s="27">
        <v>0</v>
      </c>
      <c r="G150" s="27"/>
      <c r="H150" s="27">
        <v>401.44029999999998</v>
      </c>
      <c r="I150" s="27">
        <f t="shared" si="2"/>
        <v>431.32574216093781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1:20" x14ac:dyDescent="0.15">
      <c r="A151" s="27">
        <v>3.06</v>
      </c>
      <c r="B151" s="27">
        <v>-5.3564999999999996</v>
      </c>
      <c r="C151" s="27">
        <v>242.7234</v>
      </c>
      <c r="D151" s="27">
        <v>199928.57190000001</v>
      </c>
      <c r="E151" s="27">
        <v>1.1299999999999999E-2</v>
      </c>
      <c r="F151" s="27">
        <v>0</v>
      </c>
      <c r="G151" s="27"/>
      <c r="H151" s="27">
        <v>404.3492</v>
      </c>
      <c r="I151" s="27">
        <f t="shared" si="2"/>
        <v>435.88037848242516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1:20" x14ac:dyDescent="0.15">
      <c r="A152" s="27">
        <v>3.08</v>
      </c>
      <c r="B152" s="27">
        <v>-5.3601999999999999</v>
      </c>
      <c r="C152" s="27">
        <v>245.2534</v>
      </c>
      <c r="D152" s="27">
        <v>201649.07070000001</v>
      </c>
      <c r="E152" s="27">
        <v>1.1299999999999999E-2</v>
      </c>
      <c r="F152" s="27">
        <v>0</v>
      </c>
      <c r="G152" s="27"/>
      <c r="H152" s="27">
        <v>407.25279999999998</v>
      </c>
      <c r="I152" s="27">
        <f t="shared" si="2"/>
        <v>440.4833254602778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1:20" x14ac:dyDescent="0.15">
      <c r="A153" s="27">
        <v>3.1</v>
      </c>
      <c r="B153" s="27">
        <v>-5.3639000000000001</v>
      </c>
      <c r="C153" s="27">
        <v>247.81010000000001</v>
      </c>
      <c r="D153" s="27">
        <v>203384.37520000001</v>
      </c>
      <c r="E153" s="27">
        <v>1.1299999999999999E-2</v>
      </c>
      <c r="F153" s="27">
        <v>0</v>
      </c>
      <c r="G153" s="27"/>
      <c r="H153" s="27">
        <v>410.15109999999999</v>
      </c>
      <c r="I153" s="27">
        <f t="shared" si="2"/>
        <v>445.13521899454315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1:20" x14ac:dyDescent="0.15">
      <c r="A154" s="27">
        <v>3.12</v>
      </c>
      <c r="B154" s="27">
        <v>-5.3677000000000001</v>
      </c>
      <c r="C154" s="27">
        <v>250.3938</v>
      </c>
      <c r="D154" s="27">
        <v>205134.61309999999</v>
      </c>
      <c r="E154" s="27">
        <v>1.1299999999999999E-2</v>
      </c>
      <c r="F154" s="27">
        <v>0</v>
      </c>
      <c r="G154" s="27"/>
      <c r="H154" s="27">
        <v>413.0437</v>
      </c>
      <c r="I154" s="27">
        <f t="shared" si="2"/>
        <v>449.8365981135405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1:20" x14ac:dyDescent="0.15">
      <c r="A155" s="27">
        <v>3.15</v>
      </c>
      <c r="B155" s="27">
        <v>-5.3714000000000004</v>
      </c>
      <c r="C155" s="27">
        <v>253.00479999999999</v>
      </c>
      <c r="D155" s="27">
        <v>206899.91269999999</v>
      </c>
      <c r="E155" s="27">
        <v>1.1299999999999999E-2</v>
      </c>
      <c r="F155" s="27">
        <v>0</v>
      </c>
      <c r="G155" s="27"/>
      <c r="H155" s="27">
        <v>415.9307</v>
      </c>
      <c r="I155" s="27">
        <f t="shared" si="2"/>
        <v>454.80038283809421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1:20" x14ac:dyDescent="0.15">
      <c r="A156" s="27">
        <v>3.17</v>
      </c>
      <c r="B156" s="27">
        <v>-5.3750999999999998</v>
      </c>
      <c r="C156" s="27">
        <v>255.64330000000001</v>
      </c>
      <c r="D156" s="27">
        <v>208680.4038</v>
      </c>
      <c r="E156" s="27">
        <v>1.1299999999999999E-2</v>
      </c>
      <c r="F156" s="27">
        <v>0</v>
      </c>
      <c r="G156" s="27"/>
      <c r="H156" s="27">
        <v>418.81200000000001</v>
      </c>
      <c r="I156" s="27">
        <f t="shared" si="2"/>
        <v>459.60453866237822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1:20" x14ac:dyDescent="0.15">
      <c r="A157" s="27">
        <v>3.19</v>
      </c>
      <c r="B157" s="27">
        <v>-5.3788</v>
      </c>
      <c r="C157" s="27">
        <v>258.30970000000002</v>
      </c>
      <c r="D157" s="27">
        <v>210476.217</v>
      </c>
      <c r="E157" s="27">
        <v>1.1299999999999999E-2</v>
      </c>
      <c r="F157" s="27">
        <v>0</v>
      </c>
      <c r="G157" s="27"/>
      <c r="H157" s="27">
        <v>421.68740000000003</v>
      </c>
      <c r="I157" s="27">
        <f t="shared" si="2"/>
        <v>464.45983611568903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1:20" x14ac:dyDescent="0.15">
      <c r="A158" s="27">
        <v>3.21</v>
      </c>
      <c r="B158" s="27">
        <v>-5.3825000000000003</v>
      </c>
      <c r="C158" s="27">
        <v>261.0043</v>
      </c>
      <c r="D158" s="27">
        <v>205665.4032</v>
      </c>
      <c r="E158" s="27">
        <v>1.1299999999999999E-2</v>
      </c>
      <c r="F158" s="27">
        <v>316500</v>
      </c>
      <c r="G158" s="27"/>
      <c r="H158" s="27">
        <v>424.55650000000003</v>
      </c>
      <c r="I158" s="27">
        <f t="shared" si="2"/>
        <v>462.86717858349863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1:20" x14ac:dyDescent="0.15">
      <c r="A159" s="27">
        <v>3.23</v>
      </c>
      <c r="B159" s="27">
        <v>-5.3863000000000003</v>
      </c>
      <c r="C159" s="27">
        <v>263.72739999999999</v>
      </c>
      <c r="D159" s="27">
        <v>200813.18960000001</v>
      </c>
      <c r="E159" s="27">
        <v>1.1299999999999999E-2</v>
      </c>
      <c r="F159" s="27">
        <v>316500</v>
      </c>
      <c r="G159" s="27"/>
      <c r="H159" s="27">
        <v>427.41980000000001</v>
      </c>
      <c r="I159" s="27">
        <f t="shared" si="2"/>
        <v>461.24330781191077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1:20" x14ac:dyDescent="0.15">
      <c r="A160" s="27">
        <v>3.25</v>
      </c>
      <c r="B160" s="27">
        <v>-5.39</v>
      </c>
      <c r="C160" s="27">
        <v>266.47919999999999</v>
      </c>
      <c r="D160" s="27">
        <v>195919.22</v>
      </c>
      <c r="E160" s="27">
        <v>1.1299999999999999E-2</v>
      </c>
      <c r="F160" s="27">
        <v>316500</v>
      </c>
      <c r="G160" s="27"/>
      <c r="H160" s="27">
        <v>430.27679999999998</v>
      </c>
      <c r="I160" s="27">
        <f t="shared" si="2"/>
        <v>459.58775414213994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1:20" x14ac:dyDescent="0.15">
      <c r="A161" s="27">
        <v>3.27</v>
      </c>
      <c r="B161" s="27">
        <v>-5.3936999999999999</v>
      </c>
      <c r="C161" s="27">
        <v>269.2602</v>
      </c>
      <c r="D161" s="27">
        <v>190983.13500000001</v>
      </c>
      <c r="E161" s="27">
        <v>1.1299999999999999E-2</v>
      </c>
      <c r="F161" s="27">
        <v>316500</v>
      </c>
      <c r="G161" s="27"/>
      <c r="H161" s="27">
        <v>433.12740000000002</v>
      </c>
      <c r="I161" s="27">
        <f t="shared" si="2"/>
        <v>457.90034053515114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1:20" x14ac:dyDescent="0.15">
      <c r="A162" s="27">
        <v>3.29</v>
      </c>
      <c r="B162" s="27">
        <v>-5.3974000000000002</v>
      </c>
      <c r="C162" s="27">
        <v>272.07060000000001</v>
      </c>
      <c r="D162" s="27">
        <v>186004.5722</v>
      </c>
      <c r="E162" s="27">
        <v>1.1299999999999999E-2</v>
      </c>
      <c r="F162" s="27">
        <v>316500</v>
      </c>
      <c r="G162" s="27"/>
      <c r="H162" s="27">
        <v>435.9717</v>
      </c>
      <c r="I162" s="27">
        <f t="shared" si="2"/>
        <v>456.18058271642747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x14ac:dyDescent="0.15">
      <c r="A163" s="27">
        <v>3.31</v>
      </c>
      <c r="B163" s="27">
        <v>-5.4012000000000002</v>
      </c>
      <c r="C163" s="27">
        <v>274.91070000000002</v>
      </c>
      <c r="D163" s="27">
        <v>180983.1661</v>
      </c>
      <c r="E163" s="27">
        <v>1.1299999999999999E-2</v>
      </c>
      <c r="F163" s="27">
        <v>316500</v>
      </c>
      <c r="G163" s="27"/>
      <c r="H163" s="27">
        <v>438.80930000000001</v>
      </c>
      <c r="I163" s="27">
        <f t="shared" si="2"/>
        <v>454.42808902538184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20" x14ac:dyDescent="0.15">
      <c r="A164" s="27">
        <v>3.33</v>
      </c>
      <c r="B164" s="27">
        <v>-5.4048999999999996</v>
      </c>
      <c r="C164" s="27">
        <v>277.7808</v>
      </c>
      <c r="D164" s="27">
        <v>175918.54790000001</v>
      </c>
      <c r="E164" s="27">
        <v>1.1299999999999999E-2</v>
      </c>
      <c r="F164" s="27">
        <v>316500</v>
      </c>
      <c r="G164" s="27"/>
      <c r="H164" s="27">
        <v>441.64049999999997</v>
      </c>
      <c r="I164" s="27">
        <f t="shared" si="2"/>
        <v>452.64246016383561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1:20" x14ac:dyDescent="0.15">
      <c r="A165" s="27">
        <v>3.35</v>
      </c>
      <c r="B165" s="27">
        <v>-5.4085999999999999</v>
      </c>
      <c r="C165" s="27">
        <v>280.6814</v>
      </c>
      <c r="D165" s="27">
        <v>170810.34570000001</v>
      </c>
      <c r="E165" s="27">
        <v>1.1299999999999999E-2</v>
      </c>
      <c r="F165" s="27">
        <v>316500</v>
      </c>
      <c r="G165" s="27"/>
      <c r="H165" s="27">
        <v>444.4649</v>
      </c>
      <c r="I165" s="27">
        <f t="shared" si="2"/>
        <v>450.82348934013407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1:20" x14ac:dyDescent="0.15">
      <c r="A166" s="27">
        <v>3.38</v>
      </c>
      <c r="B166" s="27">
        <v>-5.4123000000000001</v>
      </c>
      <c r="C166" s="27">
        <v>283.61270000000002</v>
      </c>
      <c r="D166" s="27">
        <v>165658.18460000001</v>
      </c>
      <c r="E166" s="27">
        <v>1.1299999999999999E-2</v>
      </c>
      <c r="F166" s="27">
        <v>316500</v>
      </c>
      <c r="G166" s="27"/>
      <c r="H166" s="27">
        <v>447.2824</v>
      </c>
      <c r="I166" s="27">
        <f t="shared" si="2"/>
        <v>449.14487595736398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1:20" x14ac:dyDescent="0.15">
      <c r="A167" s="27">
        <v>3.4</v>
      </c>
      <c r="B167" s="27">
        <v>-5.4160000000000004</v>
      </c>
      <c r="C167" s="27">
        <v>286.57499999999999</v>
      </c>
      <c r="D167" s="27">
        <v>160461.6863</v>
      </c>
      <c r="E167" s="27">
        <v>1.1299999999999999E-2</v>
      </c>
      <c r="F167" s="27">
        <v>316500</v>
      </c>
      <c r="G167" s="27"/>
      <c r="H167" s="27">
        <v>450.09309999999999</v>
      </c>
      <c r="I167" s="27">
        <f t="shared" si="2"/>
        <v>447.2526614805605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1:20" x14ac:dyDescent="0.15">
      <c r="A168" s="27">
        <v>3.42</v>
      </c>
      <c r="B168" s="27">
        <v>-5.4198000000000004</v>
      </c>
      <c r="C168" s="27">
        <v>289.56869999999998</v>
      </c>
      <c r="D168" s="27">
        <v>155220.46909999999</v>
      </c>
      <c r="E168" s="27">
        <v>1.1299999999999999E-2</v>
      </c>
      <c r="F168" s="27">
        <v>316500</v>
      </c>
      <c r="G168" s="27"/>
      <c r="H168" s="27">
        <v>452.89679999999998</v>
      </c>
      <c r="I168" s="27">
        <f t="shared" si="2"/>
        <v>445.32576902636868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x14ac:dyDescent="0.15">
      <c r="A169" s="27">
        <v>3.44</v>
      </c>
      <c r="B169" s="27">
        <v>-5.4234999999999998</v>
      </c>
      <c r="C169" s="27">
        <v>292.5942</v>
      </c>
      <c r="D169" s="27">
        <v>149934.1483</v>
      </c>
      <c r="E169" s="27">
        <v>1.1299999999999999E-2</v>
      </c>
      <c r="F169" s="27">
        <v>316500</v>
      </c>
      <c r="G169" s="27"/>
      <c r="H169" s="27">
        <v>455.6936</v>
      </c>
      <c r="I169" s="27">
        <f t="shared" si="2"/>
        <v>443.36386011047682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1:20" x14ac:dyDescent="0.15">
      <c r="A170" s="27">
        <v>3.46</v>
      </c>
      <c r="B170" s="27">
        <v>-5.4272</v>
      </c>
      <c r="C170" s="27">
        <v>295.65170000000001</v>
      </c>
      <c r="D170" s="27">
        <v>144602.3357</v>
      </c>
      <c r="E170" s="27">
        <v>1.1299999999999999E-2</v>
      </c>
      <c r="F170" s="27">
        <v>316500</v>
      </c>
      <c r="G170" s="27"/>
      <c r="H170" s="27">
        <v>458.48289999999997</v>
      </c>
      <c r="I170" s="27">
        <f t="shared" si="2"/>
        <v>441.36638807101815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1:20" x14ac:dyDescent="0.15">
      <c r="A171" s="27">
        <v>3.48</v>
      </c>
      <c r="B171" s="27">
        <v>-5.4309000000000003</v>
      </c>
      <c r="C171" s="27">
        <v>298.74169999999998</v>
      </c>
      <c r="D171" s="27">
        <v>139224.6398</v>
      </c>
      <c r="E171" s="27">
        <v>1.1299999999999999E-2</v>
      </c>
      <c r="F171" s="27">
        <v>316500</v>
      </c>
      <c r="G171" s="27"/>
      <c r="H171" s="27">
        <v>461.26519999999999</v>
      </c>
      <c r="I171" s="27">
        <f t="shared" si="2"/>
        <v>439.33309821145127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x14ac:dyDescent="0.15">
      <c r="A172" s="27">
        <v>3.5</v>
      </c>
      <c r="B172" s="27">
        <v>-5.4345999999999997</v>
      </c>
      <c r="C172" s="27">
        <v>301.86439999999999</v>
      </c>
      <c r="D172" s="27">
        <v>133800.66579999999</v>
      </c>
      <c r="E172" s="27">
        <v>1.1299999999999999E-2</v>
      </c>
      <c r="F172" s="27">
        <v>316500</v>
      </c>
      <c r="G172" s="27"/>
      <c r="H172" s="27">
        <v>464.0401</v>
      </c>
      <c r="I172" s="27">
        <f t="shared" si="2"/>
        <v>437.26342774328401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20" x14ac:dyDescent="0.15">
      <c r="A173" s="27">
        <v>3.52</v>
      </c>
      <c r="B173" s="27">
        <v>-5.444</v>
      </c>
      <c r="C173" s="27">
        <v>302.88490000000002</v>
      </c>
      <c r="D173" s="27">
        <v>130041.4391</v>
      </c>
      <c r="E173" s="27">
        <v>0.63129999999999997</v>
      </c>
      <c r="F173" s="27">
        <v>316500</v>
      </c>
      <c r="G173" s="27"/>
      <c r="H173" s="27">
        <v>466.80770000000001</v>
      </c>
      <c r="I173" s="27">
        <f t="shared" si="2"/>
        <v>434.75722478454975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1:20" x14ac:dyDescent="0.15">
      <c r="A174" s="27">
        <v>3.54</v>
      </c>
      <c r="B174" s="27">
        <v>-5.4532999999999996</v>
      </c>
      <c r="C174" s="27">
        <v>303.89299999999997</v>
      </c>
      <c r="D174" s="27">
        <v>132865.6648</v>
      </c>
      <c r="E174" s="27">
        <v>0.63129999999999997</v>
      </c>
      <c r="F174" s="27">
        <v>0</v>
      </c>
      <c r="G174" s="27"/>
      <c r="H174" s="27">
        <v>469.56779999999998</v>
      </c>
      <c r="I174" s="27">
        <f t="shared" si="2"/>
        <v>438.91336713855634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1:20" x14ac:dyDescent="0.15">
      <c r="A175" s="27">
        <v>3.56</v>
      </c>
      <c r="B175" s="27">
        <v>-5.4626000000000001</v>
      </c>
      <c r="C175" s="27">
        <v>304.88869999999997</v>
      </c>
      <c r="D175" s="27">
        <v>135751.22659999999</v>
      </c>
      <c r="E175" s="27">
        <v>0.63129999999999997</v>
      </c>
      <c r="F175" s="27">
        <v>0</v>
      </c>
      <c r="G175" s="27"/>
      <c r="H175" s="27">
        <v>472.32029999999997</v>
      </c>
      <c r="I175" s="27">
        <f t="shared" si="2"/>
        <v>443.13225910459028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1:20" x14ac:dyDescent="0.15">
      <c r="A176" s="27">
        <v>3.58</v>
      </c>
      <c r="B176" s="27">
        <v>-5.4720000000000004</v>
      </c>
      <c r="C176" s="27">
        <v>305.87169999999998</v>
      </c>
      <c r="D176" s="27">
        <v>138699.45680000001</v>
      </c>
      <c r="E176" s="27">
        <v>0.63129999999999997</v>
      </c>
      <c r="F176" s="27">
        <v>0</v>
      </c>
      <c r="G176" s="27"/>
      <c r="H176" s="27">
        <v>475.0652</v>
      </c>
      <c r="I176" s="27">
        <f t="shared" si="2"/>
        <v>447.41539485940916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1:20" x14ac:dyDescent="0.15">
      <c r="A177" s="27">
        <v>3.6</v>
      </c>
      <c r="B177" s="27">
        <v>-5.4813000000000001</v>
      </c>
      <c r="C177" s="27">
        <v>306.84179999999998</v>
      </c>
      <c r="D177" s="27">
        <v>141711.7163</v>
      </c>
      <c r="E177" s="27">
        <v>0.63129999999999997</v>
      </c>
      <c r="F177" s="27">
        <v>0</v>
      </c>
      <c r="G177" s="27"/>
      <c r="H177" s="27">
        <v>477.80239999999998</v>
      </c>
      <c r="I177" s="27">
        <f t="shared" si="2"/>
        <v>451.76441106919015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1:20" x14ac:dyDescent="0.15">
      <c r="A178" s="27">
        <v>3.62</v>
      </c>
      <c r="B178" s="27">
        <v>-5.4905999999999997</v>
      </c>
      <c r="C178" s="27">
        <v>307.7989</v>
      </c>
      <c r="D178" s="27">
        <v>144789.39569999999</v>
      </c>
      <c r="E178" s="27">
        <v>0.63129999999999997</v>
      </c>
      <c r="F178" s="27">
        <v>0</v>
      </c>
      <c r="G178" s="27"/>
      <c r="H178" s="27">
        <v>480.53199999999998</v>
      </c>
      <c r="I178" s="27">
        <f t="shared" si="2"/>
        <v>456.18108839170253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1:20" x14ac:dyDescent="0.15">
      <c r="A179" s="27">
        <v>3.65</v>
      </c>
      <c r="B179" s="27">
        <v>-5.5</v>
      </c>
      <c r="C179" s="27">
        <v>308.74270000000001</v>
      </c>
      <c r="D179" s="27">
        <v>147933.91579999999</v>
      </c>
      <c r="E179" s="27">
        <v>0.63129999999999997</v>
      </c>
      <c r="F179" s="27">
        <v>0</v>
      </c>
      <c r="G179" s="27"/>
      <c r="H179" s="27">
        <v>483.25349999999997</v>
      </c>
      <c r="I179" s="27">
        <f t="shared" si="2"/>
        <v>460.82711297895094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1:20" x14ac:dyDescent="0.15">
      <c r="A180" s="27">
        <v>3.67</v>
      </c>
      <c r="B180" s="27">
        <v>-5.5092999999999996</v>
      </c>
      <c r="C180" s="27">
        <v>309.67290000000003</v>
      </c>
      <c r="D180" s="27">
        <v>151146.72829999999</v>
      </c>
      <c r="E180" s="27">
        <v>0.63129999999999997</v>
      </c>
      <c r="F180" s="27">
        <v>0</v>
      </c>
      <c r="G180" s="27"/>
      <c r="H180" s="27">
        <v>485.96710000000002</v>
      </c>
      <c r="I180" s="27">
        <f t="shared" si="2"/>
        <v>465.38785614346392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1:20" x14ac:dyDescent="0.15">
      <c r="A181" s="27">
        <v>3.69</v>
      </c>
      <c r="B181" s="27">
        <v>-5.5186000000000002</v>
      </c>
      <c r="C181" s="27">
        <v>310.58949999999999</v>
      </c>
      <c r="D181" s="27">
        <v>154429.31630000001</v>
      </c>
      <c r="E181" s="27">
        <v>0.63129999999999997</v>
      </c>
      <c r="F181" s="27">
        <v>0</v>
      </c>
      <c r="G181" s="27"/>
      <c r="H181" s="27">
        <v>488.67290000000003</v>
      </c>
      <c r="I181" s="27">
        <f t="shared" si="2"/>
        <v>470.02166724532958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1:20" x14ac:dyDescent="0.15">
      <c r="A182" s="27">
        <v>3.71</v>
      </c>
      <c r="B182" s="27">
        <v>-5.5279999999999996</v>
      </c>
      <c r="C182" s="27">
        <v>311.49200000000002</v>
      </c>
      <c r="D182" s="27">
        <v>157783.19519999999</v>
      </c>
      <c r="E182" s="27">
        <v>0.63129999999999997</v>
      </c>
      <c r="F182" s="27">
        <v>0</v>
      </c>
      <c r="G182" s="27"/>
      <c r="H182" s="27">
        <v>491.37049999999999</v>
      </c>
      <c r="I182" s="27">
        <f t="shared" si="2"/>
        <v>474.73011523660705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1:20" x14ac:dyDescent="0.15">
      <c r="A183" s="27">
        <v>3.73</v>
      </c>
      <c r="B183" s="27">
        <v>-5.5373000000000001</v>
      </c>
      <c r="C183" s="27">
        <v>312.38049999999998</v>
      </c>
      <c r="D183" s="27">
        <v>161209.91320000001</v>
      </c>
      <c r="E183" s="27">
        <v>0.63129999999999997</v>
      </c>
      <c r="F183" s="27">
        <v>0</v>
      </c>
      <c r="G183" s="27"/>
      <c r="H183" s="27">
        <v>494.06009999999998</v>
      </c>
      <c r="I183" s="27">
        <f t="shared" si="2"/>
        <v>479.51541834393413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1:20" x14ac:dyDescent="0.15">
      <c r="A184" s="27">
        <v>3.75</v>
      </c>
      <c r="B184" s="27">
        <v>-5.5465999999999998</v>
      </c>
      <c r="C184" s="27">
        <v>313.25450000000001</v>
      </c>
      <c r="D184" s="27">
        <v>164711.05230000001</v>
      </c>
      <c r="E184" s="27">
        <v>0.63129999999999997</v>
      </c>
      <c r="F184" s="27">
        <v>0</v>
      </c>
      <c r="G184" s="27"/>
      <c r="H184" s="27">
        <v>496.74149999999997</v>
      </c>
      <c r="I184" s="27">
        <f t="shared" si="2"/>
        <v>484.37924554268693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1:20" x14ac:dyDescent="0.15">
      <c r="A185" s="27">
        <v>3.77</v>
      </c>
      <c r="B185" s="27">
        <v>-5.556</v>
      </c>
      <c r="C185" s="27">
        <v>314.1139</v>
      </c>
      <c r="D185" s="27">
        <v>168288.22880000001</v>
      </c>
      <c r="E185" s="27">
        <v>0.63129999999999997</v>
      </c>
      <c r="F185" s="27">
        <v>0</v>
      </c>
      <c r="G185" s="27"/>
      <c r="H185" s="27">
        <v>499.41469999999998</v>
      </c>
      <c r="I185" s="27">
        <f t="shared" si="2"/>
        <v>489.32371752629922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1:20" x14ac:dyDescent="0.15">
      <c r="A186" s="27">
        <v>3.79</v>
      </c>
      <c r="B186" s="27">
        <v>-5.5652999999999997</v>
      </c>
      <c r="C186" s="27">
        <v>314.95839999999998</v>
      </c>
      <c r="D186" s="27">
        <v>171943.09400000001</v>
      </c>
      <c r="E186" s="27">
        <v>0.63129999999999997</v>
      </c>
      <c r="F186" s="27">
        <v>0</v>
      </c>
      <c r="G186" s="27"/>
      <c r="H186" s="27">
        <v>502.0797</v>
      </c>
      <c r="I186" s="27">
        <f t="shared" si="2"/>
        <v>494.35080789349678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1:20" x14ac:dyDescent="0.15">
      <c r="A187" s="27">
        <v>3.81</v>
      </c>
      <c r="B187" s="27">
        <v>-5.5746000000000002</v>
      </c>
      <c r="C187" s="27">
        <v>315.7878</v>
      </c>
      <c r="D187" s="27">
        <v>175677.3351</v>
      </c>
      <c r="E187" s="27">
        <v>0.63129999999999997</v>
      </c>
      <c r="F187" s="27">
        <v>0</v>
      </c>
      <c r="G187" s="27"/>
      <c r="H187" s="27">
        <v>504.73630000000003</v>
      </c>
      <c r="I187" s="27">
        <f t="shared" si="2"/>
        <v>499.46264455658627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1:20" x14ac:dyDescent="0.15">
      <c r="A188" s="27">
        <v>3.83</v>
      </c>
      <c r="B188" s="27">
        <v>-5.5838999999999999</v>
      </c>
      <c r="C188" s="27">
        <v>316.6019</v>
      </c>
      <c r="D188" s="27">
        <v>179492.67610000001</v>
      </c>
      <c r="E188" s="27">
        <v>0.63129999999999997</v>
      </c>
      <c r="F188" s="27">
        <v>0</v>
      </c>
      <c r="G188" s="27"/>
      <c r="H188" s="27">
        <v>507.3845</v>
      </c>
      <c r="I188" s="27">
        <f t="shared" si="2"/>
        <v>504.6614111644202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1:20" x14ac:dyDescent="0.15">
      <c r="A189" s="27">
        <v>3.85</v>
      </c>
      <c r="B189" s="27">
        <v>-5.5933000000000002</v>
      </c>
      <c r="C189" s="27">
        <v>317.40030000000002</v>
      </c>
      <c r="D189" s="27">
        <v>183390.87830000001</v>
      </c>
      <c r="E189" s="27">
        <v>0.63129999999999997</v>
      </c>
      <c r="F189" s="27">
        <v>0</v>
      </c>
      <c r="G189" s="27"/>
      <c r="H189" s="27">
        <v>510.02420000000001</v>
      </c>
      <c r="I189" s="27">
        <f t="shared" si="2"/>
        <v>509.94914812016532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1:20" x14ac:dyDescent="0.15">
      <c r="A190" s="27">
        <v>3.88</v>
      </c>
      <c r="B190" s="27">
        <v>-5.6025999999999998</v>
      </c>
      <c r="C190" s="27">
        <v>318.18279999999999</v>
      </c>
      <c r="D190" s="27">
        <v>187373.74110000001</v>
      </c>
      <c r="E190" s="27">
        <v>0.63129999999999997</v>
      </c>
      <c r="F190" s="27">
        <v>0</v>
      </c>
      <c r="G190" s="27"/>
      <c r="H190" s="27">
        <v>512.65549999999996</v>
      </c>
      <c r="I190" s="27">
        <f t="shared" si="2"/>
        <v>515.53585731860903</v>
      </c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1:20" x14ac:dyDescent="0.15">
      <c r="A191" s="27">
        <v>3.9</v>
      </c>
      <c r="B191" s="27">
        <v>-5.6119000000000003</v>
      </c>
      <c r="C191" s="27">
        <v>318.94909999999999</v>
      </c>
      <c r="D191" s="27">
        <v>191443.10339999999</v>
      </c>
      <c r="E191" s="27">
        <v>0.63129999999999997</v>
      </c>
      <c r="F191" s="27">
        <v>0</v>
      </c>
      <c r="G191" s="27"/>
      <c r="H191" s="27">
        <v>515.27840000000003</v>
      </c>
      <c r="I191" s="27">
        <f t="shared" si="2"/>
        <v>521.01334883174718</v>
      </c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1:20" x14ac:dyDescent="0.15">
      <c r="A192" s="27">
        <v>3.92</v>
      </c>
      <c r="B192" s="27">
        <v>-5.6212999999999997</v>
      </c>
      <c r="C192" s="27">
        <v>319.69909999999999</v>
      </c>
      <c r="D192" s="27">
        <v>195600.84359999999</v>
      </c>
      <c r="E192" s="27">
        <v>0.63129999999999997</v>
      </c>
      <c r="F192" s="27">
        <v>0</v>
      </c>
      <c r="G192" s="27"/>
      <c r="H192" s="27">
        <v>517.89250000000004</v>
      </c>
      <c r="I192" s="27">
        <f t="shared" si="2"/>
        <v>526.58700534875766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1:20" x14ac:dyDescent="0.15">
      <c r="A193" s="27">
        <v>3.94</v>
      </c>
      <c r="B193" s="27">
        <v>-5.6306000000000003</v>
      </c>
      <c r="C193" s="27">
        <v>320.4323</v>
      </c>
      <c r="D193" s="27">
        <v>199848.8811</v>
      </c>
      <c r="E193" s="27">
        <v>0.63129999999999997</v>
      </c>
      <c r="F193" s="27">
        <v>0</v>
      </c>
      <c r="G193" s="27"/>
      <c r="H193" s="27">
        <v>520.49779999999998</v>
      </c>
      <c r="I193" s="27">
        <f t="shared" si="2"/>
        <v>532.25901164174957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1:20" x14ac:dyDescent="0.15">
      <c r="A194" s="27">
        <v>3.96</v>
      </c>
      <c r="B194" s="27">
        <v>-5.6398999999999999</v>
      </c>
      <c r="C194" s="27">
        <v>321.14850000000001</v>
      </c>
      <c r="D194" s="27">
        <v>204189.1771</v>
      </c>
      <c r="E194" s="27">
        <v>0.63129999999999997</v>
      </c>
      <c r="F194" s="27">
        <v>0</v>
      </c>
      <c r="G194" s="27"/>
      <c r="H194" s="27">
        <v>523.09469999999999</v>
      </c>
      <c r="I194" s="27">
        <f t="shared" si="2"/>
        <v>538.031916695365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1:20" x14ac:dyDescent="0.15">
      <c r="A195" s="27">
        <v>3.98</v>
      </c>
      <c r="B195" s="27">
        <v>-5.6493000000000002</v>
      </c>
      <c r="C195" s="27">
        <v>321.84750000000003</v>
      </c>
      <c r="D195" s="27">
        <v>208623.73509999999</v>
      </c>
      <c r="E195" s="27">
        <v>0.63129999999999997</v>
      </c>
      <c r="F195" s="27">
        <v>0</v>
      </c>
      <c r="G195" s="27"/>
      <c r="H195" s="27">
        <v>525.68280000000004</v>
      </c>
      <c r="I195" s="27">
        <f t="shared" si="2"/>
        <v>543.90833480660774</v>
      </c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1:20" x14ac:dyDescent="0.15">
      <c r="A196" s="27">
        <v>4</v>
      </c>
      <c r="B196" s="27">
        <v>-5.6585999999999999</v>
      </c>
      <c r="C196" s="27">
        <v>322.52879999999999</v>
      </c>
      <c r="D196" s="27">
        <v>213154.6024</v>
      </c>
      <c r="E196" s="27">
        <v>0.63129999999999997</v>
      </c>
      <c r="F196" s="27">
        <v>0</v>
      </c>
      <c r="G196" s="27"/>
      <c r="H196" s="27">
        <v>528.26220000000001</v>
      </c>
      <c r="I196" s="27">
        <f t="shared" ref="I196:I259" si="3">C196+D196*C$2*EXP((A$2-B$2)*A196)</f>
        <v>549.89064776142664</v>
      </c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1:20" x14ac:dyDescent="0.15">
      <c r="A197" s="27">
        <v>4.0199999999999996</v>
      </c>
      <c r="B197" s="27">
        <v>-5.6624999999999996</v>
      </c>
      <c r="C197" s="27">
        <v>325.8252</v>
      </c>
      <c r="D197" s="27">
        <v>215059.2494</v>
      </c>
      <c r="E197" s="27">
        <v>2.7E-2</v>
      </c>
      <c r="F197" s="27">
        <v>0</v>
      </c>
      <c r="G197" s="27"/>
      <c r="H197" s="27">
        <v>530.83249999999998</v>
      </c>
      <c r="I197" s="27">
        <f t="shared" si="3"/>
        <v>555.70225552943816</v>
      </c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1:20" x14ac:dyDescent="0.15">
      <c r="A198" s="27">
        <v>4.04</v>
      </c>
      <c r="B198" s="27">
        <v>-5.6662999999999997</v>
      </c>
      <c r="C198" s="27">
        <v>329.15690000000001</v>
      </c>
      <c r="D198" s="27">
        <v>216980.9154</v>
      </c>
      <c r="E198" s="27">
        <v>2.7E-2</v>
      </c>
      <c r="F198" s="27">
        <v>0</v>
      </c>
      <c r="G198" s="27"/>
      <c r="H198" s="27">
        <v>533.39430000000004</v>
      </c>
      <c r="I198" s="27">
        <f t="shared" si="3"/>
        <v>561.57698796493366</v>
      </c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1:20" x14ac:dyDescent="0.15">
      <c r="A199" s="27">
        <v>4.0599999999999996</v>
      </c>
      <c r="B199" s="27">
        <v>-5.6702000000000004</v>
      </c>
      <c r="C199" s="27">
        <v>332.52420000000001</v>
      </c>
      <c r="D199" s="27">
        <v>218919.7525</v>
      </c>
      <c r="E199" s="27">
        <v>2.7E-2</v>
      </c>
      <c r="F199" s="27">
        <v>0</v>
      </c>
      <c r="G199" s="27"/>
      <c r="H199" s="27">
        <v>535.947</v>
      </c>
      <c r="I199" s="27">
        <f t="shared" si="3"/>
        <v>567.51545290871513</v>
      </c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1:20" x14ac:dyDescent="0.15">
      <c r="A200" s="27">
        <v>4.08</v>
      </c>
      <c r="B200" s="27">
        <v>-5.6740000000000004</v>
      </c>
      <c r="C200" s="27">
        <v>335.92770000000002</v>
      </c>
      <c r="D200" s="27">
        <v>220875.91409999999</v>
      </c>
      <c r="E200" s="27">
        <v>2.7E-2</v>
      </c>
      <c r="F200" s="27">
        <v>0</v>
      </c>
      <c r="G200" s="27"/>
      <c r="H200" s="27">
        <v>538.49080000000004</v>
      </c>
      <c r="I200" s="27">
        <f t="shared" si="3"/>
        <v>573.51856154371194</v>
      </c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1:20" x14ac:dyDescent="0.15">
      <c r="A201" s="27">
        <v>4.0999999999999996</v>
      </c>
      <c r="B201" s="27">
        <v>-5.6779000000000002</v>
      </c>
      <c r="C201" s="27">
        <v>339.36770000000001</v>
      </c>
      <c r="D201" s="27">
        <v>222849.55499999999</v>
      </c>
      <c r="E201" s="27">
        <v>2.7E-2</v>
      </c>
      <c r="F201" s="27">
        <v>0</v>
      </c>
      <c r="G201" s="27"/>
      <c r="H201" s="27">
        <v>541.02560000000005</v>
      </c>
      <c r="I201" s="27">
        <f t="shared" si="3"/>
        <v>579.58692852669049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1:20" x14ac:dyDescent="0.15">
      <c r="A202" s="27">
        <v>4.12</v>
      </c>
      <c r="B202" s="27">
        <v>-5.6818</v>
      </c>
      <c r="C202" s="27">
        <v>342.84469999999999</v>
      </c>
      <c r="D202" s="27">
        <v>224840.8314</v>
      </c>
      <c r="E202" s="27">
        <v>2.7E-2</v>
      </c>
      <c r="F202" s="27">
        <v>0</v>
      </c>
      <c r="G202" s="27"/>
      <c r="H202" s="27">
        <v>543.55139999999994</v>
      </c>
      <c r="I202" s="27">
        <f t="shared" si="3"/>
        <v>585.72137201343628</v>
      </c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0" x14ac:dyDescent="0.15">
      <c r="A203" s="27">
        <v>4.1500000000000004</v>
      </c>
      <c r="B203" s="27">
        <v>-5.6856</v>
      </c>
      <c r="C203" s="27">
        <v>346.35899999999998</v>
      </c>
      <c r="D203" s="27">
        <v>226849.90100000001</v>
      </c>
      <c r="E203" s="27">
        <v>2.7E-2</v>
      </c>
      <c r="F203" s="27">
        <v>0</v>
      </c>
      <c r="G203" s="27"/>
      <c r="H203" s="27">
        <v>546.06809999999996</v>
      </c>
      <c r="I203" s="27">
        <f t="shared" si="3"/>
        <v>592.18122836166083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x14ac:dyDescent="0.15">
      <c r="A204" s="27">
        <v>4.17</v>
      </c>
      <c r="B204" s="27">
        <v>-5.6894999999999998</v>
      </c>
      <c r="C204" s="27">
        <v>349.911</v>
      </c>
      <c r="D204" s="27">
        <v>228876.92259999999</v>
      </c>
      <c r="E204" s="27">
        <v>2.7E-2</v>
      </c>
      <c r="F204" s="27">
        <v>0</v>
      </c>
      <c r="G204" s="27"/>
      <c r="H204" s="27">
        <v>548.57579999999996</v>
      </c>
      <c r="I204" s="27">
        <f t="shared" si="3"/>
        <v>598.45265549597411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</row>
    <row r="205" spans="1:20" x14ac:dyDescent="0.15">
      <c r="A205" s="27">
        <v>4.1900000000000004</v>
      </c>
      <c r="B205" s="27">
        <v>-5.6933999999999996</v>
      </c>
      <c r="C205" s="27">
        <v>353.50130000000001</v>
      </c>
      <c r="D205" s="27">
        <v>230922.05660000001</v>
      </c>
      <c r="E205" s="27">
        <v>2.7E-2</v>
      </c>
      <c r="F205" s="27">
        <v>0</v>
      </c>
      <c r="G205" s="27"/>
      <c r="H205" s="27">
        <v>551.07439999999997</v>
      </c>
      <c r="I205" s="27">
        <f t="shared" si="3"/>
        <v>604.79246640224119</v>
      </c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</row>
    <row r="206" spans="1:20" x14ac:dyDescent="0.15">
      <c r="A206" s="27">
        <v>4.21</v>
      </c>
      <c r="B206" s="27">
        <v>-5.6971999999999996</v>
      </c>
      <c r="C206" s="27">
        <v>357.1302</v>
      </c>
      <c r="D206" s="27">
        <v>223600.0313</v>
      </c>
      <c r="E206" s="27">
        <v>2.7E-2</v>
      </c>
      <c r="F206" s="27">
        <v>448500</v>
      </c>
      <c r="G206" s="27"/>
      <c r="H206" s="27">
        <v>553.56370000000004</v>
      </c>
      <c r="I206" s="27">
        <f t="shared" si="3"/>
        <v>600.96646069985093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1:20" x14ac:dyDescent="0.15">
      <c r="A207" s="27">
        <v>4.2300000000000004</v>
      </c>
      <c r="B207" s="27">
        <v>-5.7011000000000003</v>
      </c>
      <c r="C207" s="27">
        <v>360.79809999999998</v>
      </c>
      <c r="D207" s="27">
        <v>216212.57990000001</v>
      </c>
      <c r="E207" s="27">
        <v>2.7E-2</v>
      </c>
      <c r="F207" s="27">
        <v>448500</v>
      </c>
      <c r="G207" s="27"/>
      <c r="H207" s="27">
        <v>556.04409999999996</v>
      </c>
      <c r="I207" s="27">
        <f t="shared" si="3"/>
        <v>597.07540725884371</v>
      </c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</row>
    <row r="208" spans="1:20" x14ac:dyDescent="0.15">
      <c r="A208" s="27">
        <v>4.25</v>
      </c>
      <c r="B208" s="27">
        <v>-5.7050000000000001</v>
      </c>
      <c r="C208" s="27">
        <v>364.50560000000002</v>
      </c>
      <c r="D208" s="27">
        <v>208759.11780000001</v>
      </c>
      <c r="E208" s="27">
        <v>2.7E-2</v>
      </c>
      <c r="F208" s="27">
        <v>448500</v>
      </c>
      <c r="G208" s="27"/>
      <c r="H208" s="27">
        <v>558.51520000000005</v>
      </c>
      <c r="I208" s="27">
        <f t="shared" si="3"/>
        <v>593.11870957124199</v>
      </c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1:20" x14ac:dyDescent="0.15">
      <c r="A209" s="27">
        <v>4.2699999999999996</v>
      </c>
      <c r="B209" s="27">
        <v>-5.7088000000000001</v>
      </c>
      <c r="C209" s="27">
        <v>368.25299999999999</v>
      </c>
      <c r="D209" s="27">
        <v>201239.0551</v>
      </c>
      <c r="E209" s="27">
        <v>2.7E-2</v>
      </c>
      <c r="F209" s="27">
        <v>448500</v>
      </c>
      <c r="G209" s="27"/>
      <c r="H209" s="27">
        <v>560.97699999999998</v>
      </c>
      <c r="I209" s="27">
        <f t="shared" si="3"/>
        <v>589.09545771308967</v>
      </c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1:20" x14ac:dyDescent="0.15">
      <c r="A210" s="27">
        <v>4.29</v>
      </c>
      <c r="B210" s="27">
        <v>-5.7126999999999999</v>
      </c>
      <c r="C210" s="27">
        <v>372.04079999999999</v>
      </c>
      <c r="D210" s="27">
        <v>193651.79680000001</v>
      </c>
      <c r="E210" s="27">
        <v>2.7E-2</v>
      </c>
      <c r="F210" s="27">
        <v>448500</v>
      </c>
      <c r="G210" s="27"/>
      <c r="H210" s="27">
        <v>563.42960000000005</v>
      </c>
      <c r="I210" s="27">
        <f t="shared" si="3"/>
        <v>585.00492846715554</v>
      </c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</row>
    <row r="211" spans="1:20" x14ac:dyDescent="0.15">
      <c r="A211" s="27">
        <v>4.3099999999999996</v>
      </c>
      <c r="B211" s="27">
        <v>-5.7164999999999999</v>
      </c>
      <c r="C211" s="27">
        <v>375.86950000000002</v>
      </c>
      <c r="D211" s="27">
        <v>185996.74239999999</v>
      </c>
      <c r="E211" s="27">
        <v>2.7E-2</v>
      </c>
      <c r="F211" s="27">
        <v>448500</v>
      </c>
      <c r="G211" s="27"/>
      <c r="H211" s="27">
        <v>565.87300000000005</v>
      </c>
      <c r="I211" s="27">
        <f t="shared" si="3"/>
        <v>580.84638478666056</v>
      </c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</row>
    <row r="212" spans="1:20" x14ac:dyDescent="0.15">
      <c r="A212" s="27">
        <v>4.33</v>
      </c>
      <c r="B212" s="27">
        <v>-5.7203999999999997</v>
      </c>
      <c r="C212" s="27">
        <v>379.73939999999999</v>
      </c>
      <c r="D212" s="27">
        <v>178273.2861</v>
      </c>
      <c r="E212" s="27">
        <v>2.7E-2</v>
      </c>
      <c r="F212" s="27">
        <v>448500</v>
      </c>
      <c r="G212" s="27"/>
      <c r="H212" s="27">
        <v>568.30700000000002</v>
      </c>
      <c r="I212" s="27">
        <f t="shared" si="3"/>
        <v>576.61887591553182</v>
      </c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</row>
    <row r="213" spans="1:20" x14ac:dyDescent="0.15">
      <c r="A213" s="27">
        <v>4.3499999999999996</v>
      </c>
      <c r="B213" s="27">
        <v>-5.7243000000000004</v>
      </c>
      <c r="C213" s="27">
        <v>383.65120000000002</v>
      </c>
      <c r="D213" s="27">
        <v>170480.8167</v>
      </c>
      <c r="E213" s="27">
        <v>2.7E-2</v>
      </c>
      <c r="F213" s="27">
        <v>448500</v>
      </c>
      <c r="G213" s="27"/>
      <c r="H213" s="27">
        <v>570.73159999999996</v>
      </c>
      <c r="I213" s="27">
        <f t="shared" si="3"/>
        <v>572.32183717889131</v>
      </c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</row>
    <row r="214" spans="1:20" x14ac:dyDescent="0.15">
      <c r="A214" s="27">
        <v>4.38</v>
      </c>
      <c r="B214" s="27">
        <v>-5.7281000000000004</v>
      </c>
      <c r="C214" s="27">
        <v>387.60520000000002</v>
      </c>
      <c r="D214" s="27">
        <v>162618.7175</v>
      </c>
      <c r="E214" s="27">
        <v>2.7E-2</v>
      </c>
      <c r="F214" s="27">
        <v>448500</v>
      </c>
      <c r="G214" s="27"/>
      <c r="H214" s="27">
        <v>573.14710000000002</v>
      </c>
      <c r="I214" s="27">
        <f t="shared" si="3"/>
        <v>568.14429738458705</v>
      </c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</row>
    <row r="215" spans="1:20" x14ac:dyDescent="0.15">
      <c r="A215" s="27">
        <v>4.4000000000000004</v>
      </c>
      <c r="B215" s="27">
        <v>-5.7320000000000002</v>
      </c>
      <c r="C215" s="27">
        <v>391.60199999999998</v>
      </c>
      <c r="D215" s="27">
        <v>154686.3664</v>
      </c>
      <c r="E215" s="27">
        <v>2.7E-2</v>
      </c>
      <c r="F215" s="27">
        <v>448500</v>
      </c>
      <c r="G215" s="27"/>
      <c r="H215" s="27">
        <v>575.55309999999997</v>
      </c>
      <c r="I215" s="27">
        <f t="shared" si="3"/>
        <v>563.69666106869238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</row>
    <row r="216" spans="1:20" x14ac:dyDescent="0.15">
      <c r="A216" s="27">
        <v>4.42</v>
      </c>
      <c r="B216" s="27">
        <v>-5.7359</v>
      </c>
      <c r="C216" s="27">
        <v>395.642</v>
      </c>
      <c r="D216" s="27">
        <v>146683.13560000001</v>
      </c>
      <c r="E216" s="27">
        <v>2.7E-2</v>
      </c>
      <c r="F216" s="27">
        <v>448500</v>
      </c>
      <c r="G216" s="27"/>
      <c r="H216" s="27">
        <v>577.94960000000003</v>
      </c>
      <c r="I216" s="27">
        <f t="shared" si="3"/>
        <v>559.17679418756609</v>
      </c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</row>
    <row r="217" spans="1:20" x14ac:dyDescent="0.15">
      <c r="A217" s="27">
        <v>4.4400000000000004</v>
      </c>
      <c r="B217" s="27">
        <v>-5.7397</v>
      </c>
      <c r="C217" s="27">
        <v>399.72559999999999</v>
      </c>
      <c r="D217" s="27">
        <v>138608.39180000001</v>
      </c>
      <c r="E217" s="27">
        <v>2.7E-2</v>
      </c>
      <c r="F217" s="27">
        <v>448500</v>
      </c>
      <c r="G217" s="27"/>
      <c r="H217" s="27">
        <v>580.33690000000001</v>
      </c>
      <c r="I217" s="27">
        <f t="shared" si="3"/>
        <v>554.58377342517144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</row>
    <row r="218" spans="1:20" x14ac:dyDescent="0.15">
      <c r="A218" s="27">
        <v>4.46</v>
      </c>
      <c r="B218" s="27">
        <v>-5.7435999999999998</v>
      </c>
      <c r="C218" s="27">
        <v>403.8535</v>
      </c>
      <c r="D218" s="27">
        <v>130461.496</v>
      </c>
      <c r="E218" s="27">
        <v>2.7E-2</v>
      </c>
      <c r="F218" s="27">
        <v>448500</v>
      </c>
      <c r="G218" s="27"/>
      <c r="H218" s="27">
        <v>582.71460000000002</v>
      </c>
      <c r="I218" s="27">
        <f t="shared" si="3"/>
        <v>549.91696068262286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</row>
    <row r="219" spans="1:20" x14ac:dyDescent="0.15">
      <c r="A219" s="27">
        <v>4.4800000000000004</v>
      </c>
      <c r="B219" s="27">
        <v>-5.7474999999999996</v>
      </c>
      <c r="C219" s="27">
        <v>408.02600000000001</v>
      </c>
      <c r="D219" s="27">
        <v>122241.80349999999</v>
      </c>
      <c r="E219" s="27">
        <v>2.7E-2</v>
      </c>
      <c r="F219" s="27">
        <v>448500</v>
      </c>
      <c r="G219" s="27"/>
      <c r="H219" s="27">
        <v>585.08299999999997</v>
      </c>
      <c r="I219" s="27">
        <f t="shared" si="3"/>
        <v>545.17530297120015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</row>
    <row r="220" spans="1:20" x14ac:dyDescent="0.15">
      <c r="A220" s="27">
        <v>4.5</v>
      </c>
      <c r="B220" s="27">
        <v>-5.7512999999999996</v>
      </c>
      <c r="C220" s="27">
        <v>412.24380000000002</v>
      </c>
      <c r="D220" s="27">
        <v>113948.6637</v>
      </c>
      <c r="E220" s="27">
        <v>2.7E-2</v>
      </c>
      <c r="F220" s="27">
        <v>448500</v>
      </c>
      <c r="G220" s="27"/>
      <c r="H220" s="27">
        <v>587.44190000000003</v>
      </c>
      <c r="I220" s="27">
        <f t="shared" si="3"/>
        <v>540.35813207991532</v>
      </c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</row>
    <row r="221" spans="1:20" x14ac:dyDescent="0.15">
      <c r="A221" s="27">
        <v>4.5199999999999996</v>
      </c>
      <c r="B221" s="27">
        <v>-5.7683999999999997</v>
      </c>
      <c r="C221" s="27">
        <v>411.0702</v>
      </c>
      <c r="D221" s="27">
        <v>108980.537</v>
      </c>
      <c r="E221" s="27">
        <v>1.484</v>
      </c>
      <c r="F221" s="27">
        <v>448500</v>
      </c>
      <c r="G221" s="27"/>
      <c r="H221" s="27">
        <v>589.79129999999998</v>
      </c>
      <c r="I221" s="27">
        <f t="shared" si="3"/>
        <v>533.85710371007428</v>
      </c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</row>
    <row r="222" spans="1:20" x14ac:dyDescent="0.15">
      <c r="A222" s="27">
        <v>4.54</v>
      </c>
      <c r="B222" s="27">
        <v>-5.7854000000000001</v>
      </c>
      <c r="C222" s="27">
        <v>409.77300000000002</v>
      </c>
      <c r="D222" s="27">
        <v>113343.0778</v>
      </c>
      <c r="E222" s="27">
        <v>1.484</v>
      </c>
      <c r="F222" s="27">
        <v>0</v>
      </c>
      <c r="G222" s="27"/>
      <c r="H222" s="27">
        <v>592.13130000000001</v>
      </c>
      <c r="I222" s="27">
        <f t="shared" si="3"/>
        <v>537.74434374912664</v>
      </c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</row>
    <row r="223" spans="1:20" x14ac:dyDescent="0.15">
      <c r="A223" s="27">
        <v>4.5599999999999996</v>
      </c>
      <c r="B223" s="27">
        <v>-5.8025000000000002</v>
      </c>
      <c r="C223" s="27">
        <v>408.34750000000003</v>
      </c>
      <c r="D223" s="27">
        <v>117880.25320000001</v>
      </c>
      <c r="E223" s="27">
        <v>1.484</v>
      </c>
      <c r="F223" s="27">
        <v>0</v>
      </c>
      <c r="G223" s="27"/>
      <c r="H223" s="27">
        <v>594.46180000000004</v>
      </c>
      <c r="I223" s="27">
        <f t="shared" si="3"/>
        <v>541.72218686969177</v>
      </c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</row>
    <row r="224" spans="1:20" x14ac:dyDescent="0.15">
      <c r="A224" s="27">
        <v>4.58</v>
      </c>
      <c r="B224" s="27">
        <v>-5.8194999999999997</v>
      </c>
      <c r="C224" s="27">
        <v>406.78829999999999</v>
      </c>
      <c r="D224" s="27">
        <v>122599.0537</v>
      </c>
      <c r="E224" s="27">
        <v>1.484</v>
      </c>
      <c r="F224" s="27">
        <v>0</v>
      </c>
      <c r="G224" s="27"/>
      <c r="H224" s="27">
        <v>596.7826</v>
      </c>
      <c r="I224" s="27">
        <f t="shared" si="3"/>
        <v>545.79447560219421</v>
      </c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</row>
    <row r="225" spans="1:20" x14ac:dyDescent="0.15">
      <c r="A225" s="27">
        <v>4.5999999999999996</v>
      </c>
      <c r="B225" s="27">
        <v>-5.8365</v>
      </c>
      <c r="C225" s="27">
        <v>405.09019999999998</v>
      </c>
      <c r="D225" s="27">
        <v>127506.75</v>
      </c>
      <c r="E225" s="27">
        <v>1.484</v>
      </c>
      <c r="F225" s="27">
        <v>0</v>
      </c>
      <c r="G225" s="27"/>
      <c r="H225" s="27">
        <v>599.0942</v>
      </c>
      <c r="I225" s="27">
        <f t="shared" si="3"/>
        <v>549.96564314070133</v>
      </c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</row>
    <row r="226" spans="1:20" x14ac:dyDescent="0.15">
      <c r="A226" s="27">
        <v>4.62</v>
      </c>
      <c r="B226" s="27">
        <v>-5.8536000000000001</v>
      </c>
      <c r="C226" s="27">
        <v>403.24759999999998</v>
      </c>
      <c r="D226" s="27">
        <v>132610.90359999999</v>
      </c>
      <c r="E226" s="27">
        <v>1.484</v>
      </c>
      <c r="F226" s="27">
        <v>0</v>
      </c>
      <c r="G226" s="27"/>
      <c r="H226" s="27">
        <v>601.39599999999996</v>
      </c>
      <c r="I226" s="27">
        <f t="shared" si="3"/>
        <v>554.2401291394583</v>
      </c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</row>
    <row r="227" spans="1:20" x14ac:dyDescent="0.15">
      <c r="A227" s="27">
        <v>4.6500000000000004</v>
      </c>
      <c r="B227" s="27">
        <v>-5.8705999999999996</v>
      </c>
      <c r="C227" s="27">
        <v>401.25459999999998</v>
      </c>
      <c r="D227" s="27">
        <v>137919.37890000001</v>
      </c>
      <c r="E227" s="27">
        <v>1.484</v>
      </c>
      <c r="F227" s="27">
        <v>0</v>
      </c>
      <c r="G227" s="27"/>
      <c r="H227" s="27">
        <v>603.6884</v>
      </c>
      <c r="I227" s="27">
        <f t="shared" si="3"/>
        <v>558.78829306844329</v>
      </c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</row>
    <row r="228" spans="1:20" x14ac:dyDescent="0.15">
      <c r="A228" s="27">
        <v>4.67</v>
      </c>
      <c r="B228" s="27">
        <v>-5.8876999999999997</v>
      </c>
      <c r="C228" s="27">
        <v>399.1053</v>
      </c>
      <c r="D228" s="27">
        <v>143440.3548</v>
      </c>
      <c r="E228" s="27">
        <v>1.484</v>
      </c>
      <c r="F228" s="27">
        <v>0</v>
      </c>
      <c r="G228" s="27"/>
      <c r="H228" s="27">
        <v>605.97119999999995</v>
      </c>
      <c r="I228" s="27">
        <f t="shared" si="3"/>
        <v>563.29054923752415</v>
      </c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</row>
    <row r="229" spans="1:20" x14ac:dyDescent="0.15">
      <c r="A229" s="27">
        <v>4.6900000000000004</v>
      </c>
      <c r="B229" s="27">
        <v>-5.9047000000000001</v>
      </c>
      <c r="C229" s="27">
        <v>396.79320000000001</v>
      </c>
      <c r="D229" s="27">
        <v>149182.33790000001</v>
      </c>
      <c r="E229" s="27">
        <v>1.484</v>
      </c>
      <c r="F229" s="27">
        <v>0</v>
      </c>
      <c r="G229" s="27"/>
      <c r="H229" s="27">
        <v>608.24450000000002</v>
      </c>
      <c r="I229" s="27">
        <f t="shared" si="3"/>
        <v>567.91085453637504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</row>
    <row r="230" spans="1:20" x14ac:dyDescent="0.15">
      <c r="A230" s="27">
        <v>4.71</v>
      </c>
      <c r="B230" s="27">
        <v>-5.9218000000000002</v>
      </c>
      <c r="C230" s="27">
        <v>394.31189999999998</v>
      </c>
      <c r="D230" s="27">
        <v>155154.1752</v>
      </c>
      <c r="E230" s="27">
        <v>1.484</v>
      </c>
      <c r="F230" s="27">
        <v>0</v>
      </c>
      <c r="G230" s="27"/>
      <c r="H230" s="27">
        <v>610.50840000000005</v>
      </c>
      <c r="I230" s="27">
        <f t="shared" si="3"/>
        <v>572.65466725519218</v>
      </c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</row>
    <row r="231" spans="1:20" x14ac:dyDescent="0.15">
      <c r="A231" s="27">
        <v>4.7300000000000004</v>
      </c>
      <c r="B231" s="27">
        <v>-5.9387999999999996</v>
      </c>
      <c r="C231" s="27">
        <v>391.65440000000001</v>
      </c>
      <c r="D231" s="27">
        <v>161365.068</v>
      </c>
      <c r="E231" s="27">
        <v>1.484</v>
      </c>
      <c r="F231" s="27">
        <v>0</v>
      </c>
      <c r="G231" s="27"/>
      <c r="H231" s="27">
        <v>612.76260000000002</v>
      </c>
      <c r="I231" s="27">
        <f t="shared" si="3"/>
        <v>577.52734655085146</v>
      </c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</row>
    <row r="232" spans="1:20" x14ac:dyDescent="0.15">
      <c r="A232" s="27">
        <v>4.75</v>
      </c>
      <c r="B232" s="27">
        <v>-5.9558999999999997</v>
      </c>
      <c r="C232" s="27">
        <v>388.81349999999998</v>
      </c>
      <c r="D232" s="27">
        <v>167824.58559999999</v>
      </c>
      <c r="E232" s="27">
        <v>1.484</v>
      </c>
      <c r="F232" s="27">
        <v>0</v>
      </c>
      <c r="G232" s="27"/>
      <c r="H232" s="27">
        <v>615.00720000000001</v>
      </c>
      <c r="I232" s="27">
        <f t="shared" si="3"/>
        <v>582.53457303920902</v>
      </c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</row>
    <row r="233" spans="1:20" x14ac:dyDescent="0.15">
      <c r="A233" s="27">
        <v>4.7699999999999996</v>
      </c>
      <c r="B233" s="27">
        <v>-5.9729000000000001</v>
      </c>
      <c r="C233" s="27">
        <v>385.78199999999998</v>
      </c>
      <c r="D233" s="27">
        <v>174542.68059999999</v>
      </c>
      <c r="E233" s="27">
        <v>1.484</v>
      </c>
      <c r="F233" s="27">
        <v>0</v>
      </c>
      <c r="G233" s="27"/>
      <c r="H233" s="27">
        <v>617.24210000000005</v>
      </c>
      <c r="I233" s="27">
        <f t="shared" si="3"/>
        <v>587.68257146741473</v>
      </c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</row>
    <row r="234" spans="1:20" x14ac:dyDescent="0.15">
      <c r="A234" s="27">
        <v>4.79</v>
      </c>
      <c r="B234" s="27">
        <v>-5.99</v>
      </c>
      <c r="C234" s="27">
        <v>382.55189999999999</v>
      </c>
      <c r="D234" s="27">
        <v>181529.7041</v>
      </c>
      <c r="E234" s="27">
        <v>1.484</v>
      </c>
      <c r="F234" s="27">
        <v>0</v>
      </c>
      <c r="G234" s="27"/>
      <c r="H234" s="27">
        <v>619.46770000000004</v>
      </c>
      <c r="I234" s="27">
        <f t="shared" si="3"/>
        <v>592.97733352456225</v>
      </c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</row>
    <row r="235" spans="1:20" x14ac:dyDescent="0.15">
      <c r="A235" s="27">
        <v>4.8099999999999996</v>
      </c>
      <c r="B235" s="27">
        <v>-6.0069999999999997</v>
      </c>
      <c r="C235" s="27">
        <v>379.11520000000002</v>
      </c>
      <c r="D235" s="27">
        <v>188796.42139999999</v>
      </c>
      <c r="E235" s="27">
        <v>1.484</v>
      </c>
      <c r="F235" s="27">
        <v>0</v>
      </c>
      <c r="G235" s="27"/>
      <c r="H235" s="27">
        <v>621.68340000000001</v>
      </c>
      <c r="I235" s="27">
        <f t="shared" si="3"/>
        <v>598.42544148773914</v>
      </c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</row>
    <row r="236" spans="1:20" x14ac:dyDescent="0.15">
      <c r="A236" s="27">
        <v>4.83</v>
      </c>
      <c r="B236" s="27">
        <v>-6.0240999999999998</v>
      </c>
      <c r="C236" s="27">
        <v>375.46339999999998</v>
      </c>
      <c r="D236" s="27">
        <v>196354.02859999999</v>
      </c>
      <c r="E236" s="27">
        <v>1.484</v>
      </c>
      <c r="F236" s="27">
        <v>0</v>
      </c>
      <c r="G236" s="27"/>
      <c r="H236" s="27">
        <v>623.89</v>
      </c>
      <c r="I236" s="27">
        <f t="shared" si="3"/>
        <v>604.03359317947297</v>
      </c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</row>
    <row r="237" spans="1:20" x14ac:dyDescent="0.15">
      <c r="A237" s="27">
        <v>4.8499999999999996</v>
      </c>
      <c r="B237" s="27">
        <v>-6.0411000000000001</v>
      </c>
      <c r="C237" s="27">
        <v>371.58769999999998</v>
      </c>
      <c r="D237" s="27">
        <v>204214.1703</v>
      </c>
      <c r="E237" s="27">
        <v>1.484</v>
      </c>
      <c r="F237" s="27">
        <v>0</v>
      </c>
      <c r="G237" s="27"/>
      <c r="H237" s="27">
        <v>626.0865</v>
      </c>
      <c r="I237" s="27">
        <f t="shared" si="3"/>
        <v>609.80882848720375</v>
      </c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</row>
    <row r="238" spans="1:20" x14ac:dyDescent="0.15">
      <c r="A238" s="27">
        <v>4.88</v>
      </c>
      <c r="B238" s="27">
        <v>-6.0580999999999996</v>
      </c>
      <c r="C238" s="27">
        <v>367.47899999999998</v>
      </c>
      <c r="D238" s="27">
        <v>212388.9571</v>
      </c>
      <c r="E238" s="27">
        <v>1.484</v>
      </c>
      <c r="F238" s="27">
        <v>0</v>
      </c>
      <c r="G238" s="27"/>
      <c r="H238" s="27">
        <v>628.27369999999996</v>
      </c>
      <c r="I238" s="27">
        <f t="shared" si="3"/>
        <v>616.02013201404804</v>
      </c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</row>
    <row r="239" spans="1:20" x14ac:dyDescent="0.15">
      <c r="A239" s="27">
        <v>4.9000000000000004</v>
      </c>
      <c r="B239" s="27">
        <v>-6.0751999999999997</v>
      </c>
      <c r="C239" s="27">
        <v>363.1277</v>
      </c>
      <c r="D239" s="27">
        <v>220890.98439999999</v>
      </c>
      <c r="E239" s="27">
        <v>1.484</v>
      </c>
      <c r="F239" s="27">
        <v>0</v>
      </c>
      <c r="G239" s="27"/>
      <c r="H239" s="27">
        <v>630.45129999999995</v>
      </c>
      <c r="I239" s="27">
        <f t="shared" si="3"/>
        <v>622.16300175319407</v>
      </c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</row>
    <row r="240" spans="1:20" x14ac:dyDescent="0.15">
      <c r="A240" s="27">
        <v>4.92</v>
      </c>
      <c r="B240" s="27">
        <v>-6.0922000000000001</v>
      </c>
      <c r="C240" s="27">
        <v>358.52390000000003</v>
      </c>
      <c r="D240" s="27">
        <v>229733.3517</v>
      </c>
      <c r="E240" s="27">
        <v>1.484</v>
      </c>
      <c r="F240" s="27">
        <v>0</v>
      </c>
      <c r="G240" s="27"/>
      <c r="H240" s="27">
        <v>632.61940000000004</v>
      </c>
      <c r="I240" s="27">
        <f t="shared" si="3"/>
        <v>628.49646750269699</v>
      </c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</row>
    <row r="241" spans="1:20" x14ac:dyDescent="0.15">
      <c r="A241" s="27">
        <v>4.9400000000000004</v>
      </c>
      <c r="B241" s="27">
        <v>-6.1093000000000002</v>
      </c>
      <c r="C241" s="27">
        <v>353.65710000000001</v>
      </c>
      <c r="D241" s="27">
        <v>238929.68309999999</v>
      </c>
      <c r="E241" s="27">
        <v>1.484</v>
      </c>
      <c r="F241" s="27">
        <v>0</v>
      </c>
      <c r="G241" s="27"/>
      <c r="H241" s="27">
        <v>634.77769999999998</v>
      </c>
      <c r="I241" s="27">
        <f t="shared" si="3"/>
        <v>635.02873829397004</v>
      </c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</row>
    <row r="242" spans="1:20" x14ac:dyDescent="0.15">
      <c r="A242" s="27">
        <v>4.96</v>
      </c>
      <c r="B242" s="27">
        <v>-6.1262999999999996</v>
      </c>
      <c r="C242" s="27">
        <v>348.51650000000001</v>
      </c>
      <c r="D242" s="27">
        <v>248494.14780000001</v>
      </c>
      <c r="E242" s="27">
        <v>1.484</v>
      </c>
      <c r="F242" s="27">
        <v>0</v>
      </c>
      <c r="G242" s="27"/>
      <c r="H242" s="27">
        <v>636.92660000000001</v>
      </c>
      <c r="I242" s="27">
        <f t="shared" si="3"/>
        <v>641.76851278296044</v>
      </c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</row>
    <row r="243" spans="1:20" x14ac:dyDescent="0.15">
      <c r="A243" s="27">
        <v>4.9800000000000004</v>
      </c>
      <c r="B243" s="27">
        <v>-6.1433999999999997</v>
      </c>
      <c r="C243" s="27">
        <v>343.09089999999998</v>
      </c>
      <c r="D243" s="27">
        <v>258441.4823</v>
      </c>
      <c r="E243" s="27">
        <v>1.484</v>
      </c>
      <c r="F243" s="27">
        <v>0</v>
      </c>
      <c r="G243" s="27"/>
      <c r="H243" s="27">
        <v>639.06590000000006</v>
      </c>
      <c r="I243" s="27">
        <f t="shared" si="3"/>
        <v>648.72491303642619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</row>
    <row r="244" spans="1:20" x14ac:dyDescent="0.15">
      <c r="A244" s="27">
        <v>5</v>
      </c>
      <c r="B244" s="27">
        <v>-6.1604000000000001</v>
      </c>
      <c r="C244" s="27">
        <v>337.36849999999998</v>
      </c>
      <c r="D244" s="27">
        <v>268787.01329999999</v>
      </c>
      <c r="E244" s="27">
        <v>1.484</v>
      </c>
      <c r="F244" s="27">
        <v>0</v>
      </c>
      <c r="G244" s="27"/>
      <c r="H244" s="27">
        <v>641.19550000000004</v>
      </c>
      <c r="I244" s="27">
        <f t="shared" si="3"/>
        <v>655.90731952588919</v>
      </c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</row>
    <row r="245" spans="1:20" x14ac:dyDescent="0.15">
      <c r="A245" s="27">
        <v>5.0199999999999996</v>
      </c>
      <c r="B245" s="27">
        <v>-6.1642000000000001</v>
      </c>
      <c r="C245" s="27">
        <v>340.8553</v>
      </c>
      <c r="D245" s="27">
        <v>271110.24440000003</v>
      </c>
      <c r="E245" s="27">
        <v>1.3100000000000001E-2</v>
      </c>
      <c r="F245" s="27">
        <v>0</v>
      </c>
      <c r="G245" s="27"/>
      <c r="H245" s="27">
        <v>643.31579999999997</v>
      </c>
      <c r="I245" s="27">
        <f t="shared" si="3"/>
        <v>662.82472902527525</v>
      </c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</row>
    <row r="246" spans="1:20" x14ac:dyDescent="0.15">
      <c r="A246" s="27">
        <v>5.04</v>
      </c>
      <c r="B246" s="27">
        <v>-6.1679000000000004</v>
      </c>
      <c r="C246" s="27">
        <v>344.37939999999998</v>
      </c>
      <c r="D246" s="27">
        <v>273453.55609999999</v>
      </c>
      <c r="E246" s="27">
        <v>1.3100000000000001E-2</v>
      </c>
      <c r="F246" s="27">
        <v>0</v>
      </c>
      <c r="G246" s="27"/>
      <c r="H246" s="27">
        <v>645.42639999999994</v>
      </c>
      <c r="I246" s="27">
        <f t="shared" si="3"/>
        <v>669.81638561961927</v>
      </c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</row>
    <row r="247" spans="1:20" x14ac:dyDescent="0.15">
      <c r="A247" s="27">
        <v>5.0599999999999996</v>
      </c>
      <c r="B247" s="27">
        <v>-6.1715999999999998</v>
      </c>
      <c r="C247" s="27">
        <v>347.94119999999998</v>
      </c>
      <c r="D247" s="27">
        <v>275817.12190000003</v>
      </c>
      <c r="E247" s="27">
        <v>1.3100000000000001E-2</v>
      </c>
      <c r="F247" s="27">
        <v>0</v>
      </c>
      <c r="G247" s="27"/>
      <c r="H247" s="27">
        <v>647.52739999999994</v>
      </c>
      <c r="I247" s="27">
        <f t="shared" si="3"/>
        <v>676.88308714606876</v>
      </c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</row>
    <row r="248" spans="1:20" x14ac:dyDescent="0.15">
      <c r="A248" s="27">
        <v>5.08</v>
      </c>
      <c r="B248" s="27">
        <v>-6.1753999999999998</v>
      </c>
      <c r="C248" s="27">
        <v>351.54109999999997</v>
      </c>
      <c r="D248" s="27">
        <v>278201.11690000002</v>
      </c>
      <c r="E248" s="27">
        <v>1.3100000000000001E-2</v>
      </c>
      <c r="F248" s="27">
        <v>0</v>
      </c>
      <c r="G248" s="27"/>
      <c r="H248" s="27">
        <v>649.6191</v>
      </c>
      <c r="I248" s="27">
        <f t="shared" si="3"/>
        <v>684.02563584588052</v>
      </c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</row>
    <row r="249" spans="1:20" x14ac:dyDescent="0.15">
      <c r="A249" s="27">
        <v>5.0999999999999996</v>
      </c>
      <c r="B249" s="27">
        <v>-6.1791</v>
      </c>
      <c r="C249" s="27">
        <v>355.17950000000002</v>
      </c>
      <c r="D249" s="27">
        <v>280605.71779999998</v>
      </c>
      <c r="E249" s="27">
        <v>1.3100000000000001E-2</v>
      </c>
      <c r="F249" s="27">
        <v>0</v>
      </c>
      <c r="G249" s="27"/>
      <c r="H249" s="27">
        <v>651.70100000000002</v>
      </c>
      <c r="I249" s="27">
        <f t="shared" si="3"/>
        <v>691.2448383962992</v>
      </c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</row>
    <row r="250" spans="1:20" x14ac:dyDescent="0.15">
      <c r="A250" s="27">
        <v>5.12</v>
      </c>
      <c r="B250" s="27">
        <v>-6.1828000000000003</v>
      </c>
      <c r="C250" s="27">
        <v>358.85680000000002</v>
      </c>
      <c r="D250" s="27">
        <v>283031.10259999998</v>
      </c>
      <c r="E250" s="27">
        <v>1.3100000000000001E-2</v>
      </c>
      <c r="F250" s="27">
        <v>0</v>
      </c>
      <c r="G250" s="27"/>
      <c r="H250" s="27">
        <v>653.77359999999999</v>
      </c>
      <c r="I250" s="27">
        <f t="shared" si="3"/>
        <v>698.54150558255992</v>
      </c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</row>
    <row r="251" spans="1:20" x14ac:dyDescent="0.15">
      <c r="A251" s="27">
        <v>5.15</v>
      </c>
      <c r="B251" s="27">
        <v>-6.1866000000000003</v>
      </c>
      <c r="C251" s="27">
        <v>362.57350000000002</v>
      </c>
      <c r="D251" s="27">
        <v>285477.4509</v>
      </c>
      <c r="E251" s="27">
        <v>1.3100000000000001E-2</v>
      </c>
      <c r="F251" s="27">
        <v>0</v>
      </c>
      <c r="G251" s="27"/>
      <c r="H251" s="27">
        <v>655.83640000000003</v>
      </c>
      <c r="I251" s="27">
        <f t="shared" si="3"/>
        <v>706.27828333937259</v>
      </c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1:20" x14ac:dyDescent="0.15">
      <c r="A252" s="27">
        <v>5.17</v>
      </c>
      <c r="B252" s="27">
        <v>-6.1902999999999997</v>
      </c>
      <c r="C252" s="27">
        <v>366.33</v>
      </c>
      <c r="D252" s="27">
        <v>287944.94390000001</v>
      </c>
      <c r="E252" s="27">
        <v>1.3100000000000001E-2</v>
      </c>
      <c r="F252" s="27">
        <v>0</v>
      </c>
      <c r="G252" s="27"/>
      <c r="H252" s="27">
        <v>657.89</v>
      </c>
      <c r="I252" s="27">
        <f t="shared" si="3"/>
        <v>713.73642595251852</v>
      </c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</row>
    <row r="253" spans="1:20" x14ac:dyDescent="0.15">
      <c r="A253" s="27">
        <v>5.19</v>
      </c>
      <c r="B253" s="27">
        <v>-6.1940999999999997</v>
      </c>
      <c r="C253" s="27">
        <v>370.12670000000003</v>
      </c>
      <c r="D253" s="27">
        <v>290433.76449999999</v>
      </c>
      <c r="E253" s="27">
        <v>1.3100000000000001E-2</v>
      </c>
      <c r="F253" s="27">
        <v>0</v>
      </c>
      <c r="G253" s="27"/>
      <c r="H253" s="27">
        <v>659.93380000000002</v>
      </c>
      <c r="I253" s="27">
        <f t="shared" si="3"/>
        <v>721.27463474809633</v>
      </c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</row>
    <row r="254" spans="1:20" x14ac:dyDescent="0.15">
      <c r="A254" s="27">
        <v>5.21</v>
      </c>
      <c r="B254" s="27">
        <v>-6.1978</v>
      </c>
      <c r="C254" s="27">
        <v>373.96409999999997</v>
      </c>
      <c r="D254" s="27">
        <v>281457.23839999997</v>
      </c>
      <c r="E254" s="27">
        <v>1.3100000000000001E-2</v>
      </c>
      <c r="F254" s="27">
        <v>549000</v>
      </c>
      <c r="G254" s="27"/>
      <c r="H254" s="27">
        <v>661.96820000000002</v>
      </c>
      <c r="I254" s="27">
        <f t="shared" si="3"/>
        <v>714.97641325554741</v>
      </c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</row>
    <row r="255" spans="1:20" x14ac:dyDescent="0.15">
      <c r="A255" s="27">
        <v>5.23</v>
      </c>
      <c r="B255" s="27">
        <v>-6.2015000000000002</v>
      </c>
      <c r="C255" s="27">
        <v>377.8426</v>
      </c>
      <c r="D255" s="27">
        <v>272403.12469999999</v>
      </c>
      <c r="E255" s="27">
        <v>1.3100000000000001E-2</v>
      </c>
      <c r="F255" s="27">
        <v>549000</v>
      </c>
      <c r="G255" s="27"/>
      <c r="H255" s="27">
        <v>663.9932</v>
      </c>
      <c r="I255" s="27">
        <f t="shared" si="3"/>
        <v>708.58079186501141</v>
      </c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</row>
    <row r="256" spans="1:20" x14ac:dyDescent="0.15">
      <c r="A256" s="27">
        <v>5.25</v>
      </c>
      <c r="B256" s="27">
        <v>-6.2053000000000003</v>
      </c>
      <c r="C256" s="27">
        <v>381.7627</v>
      </c>
      <c r="D256" s="27">
        <v>263270.75270000001</v>
      </c>
      <c r="E256" s="27">
        <v>1.3100000000000001E-2</v>
      </c>
      <c r="F256" s="27">
        <v>549000</v>
      </c>
      <c r="G256" s="27"/>
      <c r="H256" s="27">
        <v>666.00879999999995</v>
      </c>
      <c r="I256" s="27">
        <f t="shared" si="3"/>
        <v>702.08671700132868</v>
      </c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</row>
    <row r="257" spans="1:20" x14ac:dyDescent="0.15">
      <c r="A257" s="27">
        <v>5.27</v>
      </c>
      <c r="B257" s="27">
        <v>-6.2089999999999996</v>
      </c>
      <c r="C257" s="27">
        <v>385.72480000000002</v>
      </c>
      <c r="D257" s="27">
        <v>254059.4461</v>
      </c>
      <c r="E257" s="27">
        <v>1.3100000000000001E-2</v>
      </c>
      <c r="F257" s="27">
        <v>549000</v>
      </c>
      <c r="G257" s="27"/>
      <c r="H257" s="27">
        <v>668.01499999999999</v>
      </c>
      <c r="I257" s="27">
        <f t="shared" si="3"/>
        <v>695.49301846691878</v>
      </c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</row>
    <row r="258" spans="1:20" x14ac:dyDescent="0.15">
      <c r="A258" s="27">
        <v>5.29</v>
      </c>
      <c r="B258" s="27">
        <v>-6.2126999999999999</v>
      </c>
      <c r="C258" s="27">
        <v>389.72930000000002</v>
      </c>
      <c r="D258" s="27">
        <v>244768.5226</v>
      </c>
      <c r="E258" s="27">
        <v>1.3100000000000001E-2</v>
      </c>
      <c r="F258" s="27">
        <v>549000</v>
      </c>
      <c r="G258" s="27"/>
      <c r="H258" s="27">
        <v>670.01139999999998</v>
      </c>
      <c r="I258" s="27">
        <f t="shared" si="3"/>
        <v>688.79850883490997</v>
      </c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</row>
    <row r="259" spans="1:20" x14ac:dyDescent="0.15">
      <c r="A259" s="27">
        <v>5.31</v>
      </c>
      <c r="B259" s="27">
        <v>-6.2164999999999999</v>
      </c>
      <c r="C259" s="27">
        <v>393.77679999999998</v>
      </c>
      <c r="D259" s="27">
        <v>235397.29399999999</v>
      </c>
      <c r="E259" s="27">
        <v>1.3100000000000001E-2</v>
      </c>
      <c r="F259" s="27">
        <v>549000</v>
      </c>
      <c r="G259" s="27"/>
      <c r="H259" s="27">
        <v>671.99869999999999</v>
      </c>
      <c r="I259" s="27">
        <f t="shared" si="3"/>
        <v>682.00218344766199</v>
      </c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</row>
    <row r="260" spans="1:20" x14ac:dyDescent="0.15">
      <c r="A260" s="27">
        <v>5.33</v>
      </c>
      <c r="B260" s="27">
        <v>-6.2202000000000002</v>
      </c>
      <c r="C260" s="27">
        <v>397.86770000000001</v>
      </c>
      <c r="D260" s="27">
        <v>225945.0662</v>
      </c>
      <c r="E260" s="27">
        <v>1.3100000000000001E-2</v>
      </c>
      <c r="F260" s="27">
        <v>549000</v>
      </c>
      <c r="G260" s="27"/>
      <c r="H260" s="27">
        <v>673.97659999999996</v>
      </c>
      <c r="I260" s="27">
        <f t="shared" ref="I260:I323" si="4">C260+D260*C$2*EXP((A$2-B$2)*A260)</f>
        <v>675.10282029346081</v>
      </c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</row>
    <row r="261" spans="1:20" x14ac:dyDescent="0.15">
      <c r="A261" s="27">
        <v>5.35</v>
      </c>
      <c r="B261" s="27">
        <v>-6.2240000000000002</v>
      </c>
      <c r="C261" s="27">
        <v>402.0025</v>
      </c>
      <c r="D261" s="27">
        <v>216411.1391</v>
      </c>
      <c r="E261" s="27">
        <v>1.3100000000000001E-2</v>
      </c>
      <c r="F261" s="27">
        <v>549000</v>
      </c>
      <c r="G261" s="27"/>
      <c r="H261" s="27">
        <v>675.94489999999996</v>
      </c>
      <c r="I261" s="27">
        <f t="shared" si="4"/>
        <v>668.09927975958544</v>
      </c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</row>
    <row r="262" spans="1:20" x14ac:dyDescent="0.15">
      <c r="A262" s="27">
        <v>5.38</v>
      </c>
      <c r="B262" s="27">
        <v>-6.2276999999999996</v>
      </c>
      <c r="C262" s="27">
        <v>406.1816</v>
      </c>
      <c r="D262" s="27">
        <v>206794.80660000001</v>
      </c>
      <c r="E262" s="27">
        <v>1.3100000000000001E-2</v>
      </c>
      <c r="F262" s="27">
        <v>549000</v>
      </c>
      <c r="G262" s="27"/>
      <c r="H262" s="27">
        <v>677.90380000000005</v>
      </c>
      <c r="I262" s="27">
        <f t="shared" si="4"/>
        <v>661.25875938890226</v>
      </c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</row>
    <row r="263" spans="1:20" x14ac:dyDescent="0.15">
      <c r="A263" s="27">
        <v>5.4</v>
      </c>
      <c r="B263" s="27">
        <v>-6.2313999999999998</v>
      </c>
      <c r="C263" s="27">
        <v>410.40559999999999</v>
      </c>
      <c r="D263" s="27">
        <v>197095.35639999999</v>
      </c>
      <c r="E263" s="27">
        <v>1.3100000000000001E-2</v>
      </c>
      <c r="F263" s="27">
        <v>549000</v>
      </c>
      <c r="G263" s="27"/>
      <c r="H263" s="27">
        <v>679.85350000000005</v>
      </c>
      <c r="I263" s="27">
        <f t="shared" si="4"/>
        <v>654.03122185367351</v>
      </c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</row>
    <row r="264" spans="1:20" x14ac:dyDescent="0.15">
      <c r="A264" s="27">
        <v>5.42</v>
      </c>
      <c r="B264" s="27">
        <v>-6.2351999999999999</v>
      </c>
      <c r="C264" s="27">
        <v>414.67489999999998</v>
      </c>
      <c r="D264" s="27">
        <v>187312.07</v>
      </c>
      <c r="E264" s="27">
        <v>1.3100000000000001E-2</v>
      </c>
      <c r="F264" s="27">
        <v>549000</v>
      </c>
      <c r="G264" s="27"/>
      <c r="H264" s="27">
        <v>681.79369999999994</v>
      </c>
      <c r="I264" s="27">
        <f t="shared" si="4"/>
        <v>646.69571918501492</v>
      </c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</row>
    <row r="265" spans="1:20" x14ac:dyDescent="0.15">
      <c r="A265" s="27">
        <v>5.44</v>
      </c>
      <c r="B265" s="27">
        <v>-6.2389000000000001</v>
      </c>
      <c r="C265" s="27">
        <v>418.99009999999998</v>
      </c>
      <c r="D265" s="27">
        <v>177444.22279999999</v>
      </c>
      <c r="E265" s="27">
        <v>1.3100000000000001E-2</v>
      </c>
      <c r="F265" s="27">
        <v>549000</v>
      </c>
      <c r="G265" s="27"/>
      <c r="H265" s="27">
        <v>683.72469999999998</v>
      </c>
      <c r="I265" s="27">
        <f t="shared" si="4"/>
        <v>639.25113767162873</v>
      </c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</row>
    <row r="266" spans="1:20" x14ac:dyDescent="0.15">
      <c r="A266" s="27">
        <v>5.46</v>
      </c>
      <c r="B266" s="27">
        <v>-6.2426000000000004</v>
      </c>
      <c r="C266" s="27">
        <v>423.35160000000002</v>
      </c>
      <c r="D266" s="27">
        <v>167491.084</v>
      </c>
      <c r="E266" s="27">
        <v>1.3100000000000001E-2</v>
      </c>
      <c r="F266" s="27">
        <v>549000</v>
      </c>
      <c r="G266" s="27"/>
      <c r="H266" s="27">
        <v>685.64620000000002</v>
      </c>
      <c r="I266" s="27">
        <f t="shared" si="4"/>
        <v>631.69614509138432</v>
      </c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</row>
    <row r="267" spans="1:20" x14ac:dyDescent="0.15">
      <c r="A267" s="27">
        <v>5.48</v>
      </c>
      <c r="B267" s="27">
        <v>-6.2464000000000004</v>
      </c>
      <c r="C267" s="27">
        <v>427.75990000000002</v>
      </c>
      <c r="D267" s="27">
        <v>157451.91639999999</v>
      </c>
      <c r="E267" s="27">
        <v>1.3100000000000001E-2</v>
      </c>
      <c r="F267" s="27">
        <v>549000</v>
      </c>
      <c r="G267" s="27"/>
      <c r="H267" s="27">
        <v>687.55870000000004</v>
      </c>
      <c r="I267" s="27">
        <f t="shared" si="4"/>
        <v>624.0294903298352</v>
      </c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</row>
    <row r="268" spans="1:20" x14ac:dyDescent="0.15">
      <c r="A268" s="27">
        <v>5.5</v>
      </c>
      <c r="B268" s="27">
        <v>-6.2500999999999998</v>
      </c>
      <c r="C268" s="27">
        <v>432.21550000000002</v>
      </c>
      <c r="D268" s="27">
        <v>147325.9762</v>
      </c>
      <c r="E268" s="27">
        <v>1.3100000000000001E-2</v>
      </c>
      <c r="F268" s="27">
        <v>549000</v>
      </c>
      <c r="G268" s="27"/>
      <c r="H268" s="27">
        <v>689.46169999999995</v>
      </c>
      <c r="I268" s="27">
        <f t="shared" si="4"/>
        <v>616.24990299486512</v>
      </c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</row>
    <row r="269" spans="1:20" x14ac:dyDescent="0.15">
      <c r="A269" s="27">
        <v>5.52</v>
      </c>
      <c r="B269" s="27">
        <v>-6.2666000000000004</v>
      </c>
      <c r="C269" s="27">
        <v>429.02760000000001</v>
      </c>
      <c r="D269" s="27">
        <v>141366.83670000001</v>
      </c>
      <c r="E269" s="27">
        <v>1.4215</v>
      </c>
      <c r="F269" s="27">
        <v>549000</v>
      </c>
      <c r="G269" s="27"/>
      <c r="H269" s="27">
        <v>691.35540000000003</v>
      </c>
      <c r="I269" s="27">
        <f t="shared" si="4"/>
        <v>605.9903479130852</v>
      </c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</row>
    <row r="270" spans="1:20" x14ac:dyDescent="0.15">
      <c r="A270" s="27">
        <v>5.54</v>
      </c>
      <c r="B270" s="27">
        <v>-6.2831000000000001</v>
      </c>
      <c r="C270" s="27">
        <v>425.65219999999999</v>
      </c>
      <c r="D270" s="27">
        <v>146834.5006</v>
      </c>
      <c r="E270" s="27">
        <v>1.4215</v>
      </c>
      <c r="F270" s="27">
        <v>0</v>
      </c>
      <c r="G270" s="27"/>
      <c r="H270" s="27">
        <v>693.23990000000003</v>
      </c>
      <c r="I270" s="27">
        <f t="shared" si="4"/>
        <v>609.84686537250695</v>
      </c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</row>
    <row r="271" spans="1:20" x14ac:dyDescent="0.15">
      <c r="A271" s="27">
        <v>5.56</v>
      </c>
      <c r="B271" s="27">
        <v>-6.2995999999999999</v>
      </c>
      <c r="C271" s="27">
        <v>422.08190000000002</v>
      </c>
      <c r="D271" s="27">
        <v>152513.63819999999</v>
      </c>
      <c r="E271" s="27">
        <v>1.4215</v>
      </c>
      <c r="F271" s="27">
        <v>0</v>
      </c>
      <c r="G271" s="27"/>
      <c r="H271" s="27">
        <v>695.11509999999998</v>
      </c>
      <c r="I271" s="27">
        <f t="shared" si="4"/>
        <v>613.80402899307148</v>
      </c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</row>
    <row r="272" spans="1:20" x14ac:dyDescent="0.15">
      <c r="A272" s="27">
        <v>5.58</v>
      </c>
      <c r="B272" s="27">
        <v>-6.3159999999999998</v>
      </c>
      <c r="C272" s="27">
        <v>418.30889999999999</v>
      </c>
      <c r="D272" s="27">
        <v>158412.4284</v>
      </c>
      <c r="E272" s="27">
        <v>1.4215</v>
      </c>
      <c r="F272" s="27">
        <v>0</v>
      </c>
      <c r="G272" s="27"/>
      <c r="H272" s="27">
        <v>696.98099999999999</v>
      </c>
      <c r="I272" s="27">
        <f t="shared" si="4"/>
        <v>617.86611645515222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</row>
    <row r="273" spans="1:20" x14ac:dyDescent="0.15">
      <c r="A273" s="27">
        <v>5.6</v>
      </c>
      <c r="B273" s="27">
        <v>-6.3324999999999996</v>
      </c>
      <c r="C273" s="27">
        <v>414.32530000000003</v>
      </c>
      <c r="D273" s="27">
        <v>164539.367</v>
      </c>
      <c r="E273" s="27">
        <v>1.4215</v>
      </c>
      <c r="F273" s="27">
        <v>0</v>
      </c>
      <c r="G273" s="27"/>
      <c r="H273" s="27">
        <v>698.83789999999999</v>
      </c>
      <c r="I273" s="27">
        <f t="shared" si="4"/>
        <v>622.03779972550092</v>
      </c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</row>
    <row r="274" spans="1:20" x14ac:dyDescent="0.15">
      <c r="A274" s="27">
        <v>5.62</v>
      </c>
      <c r="B274" s="27">
        <v>-6.3490000000000002</v>
      </c>
      <c r="C274" s="27">
        <v>410.12270000000001</v>
      </c>
      <c r="D274" s="27">
        <v>170903.27799999999</v>
      </c>
      <c r="E274" s="27">
        <v>1.4215</v>
      </c>
      <c r="F274" s="27">
        <v>0</v>
      </c>
      <c r="G274" s="27"/>
      <c r="H274" s="27">
        <v>700.6857</v>
      </c>
      <c r="I274" s="27">
        <f t="shared" si="4"/>
        <v>626.32376405280775</v>
      </c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</row>
    <row r="275" spans="1:20" x14ac:dyDescent="0.15">
      <c r="A275" s="27">
        <v>5.65</v>
      </c>
      <c r="B275" s="27">
        <v>-6.3654999999999999</v>
      </c>
      <c r="C275" s="27">
        <v>405.6925</v>
      </c>
      <c r="D275" s="27">
        <v>177513.32689999999</v>
      </c>
      <c r="E275" s="27">
        <v>1.4215</v>
      </c>
      <c r="F275" s="27">
        <v>0</v>
      </c>
      <c r="G275" s="27"/>
      <c r="H275" s="27">
        <v>702.524</v>
      </c>
      <c r="I275" s="27">
        <f t="shared" si="4"/>
        <v>630.96611797904825</v>
      </c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</row>
    <row r="276" spans="1:20" x14ac:dyDescent="0.15">
      <c r="A276" s="27">
        <v>5.67</v>
      </c>
      <c r="B276" s="27">
        <v>-6.3819999999999997</v>
      </c>
      <c r="C276" s="27">
        <v>401.02550000000002</v>
      </c>
      <c r="D276" s="27">
        <v>184379.03349999999</v>
      </c>
      <c r="E276" s="27">
        <v>1.4215</v>
      </c>
      <c r="F276" s="27">
        <v>0</v>
      </c>
      <c r="G276" s="27"/>
      <c r="H276" s="27">
        <v>704.35360000000003</v>
      </c>
      <c r="I276" s="27">
        <f t="shared" si="4"/>
        <v>635.50535066526811</v>
      </c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</row>
    <row r="277" spans="1:20" x14ac:dyDescent="0.15">
      <c r="A277" s="27">
        <v>5.69</v>
      </c>
      <c r="B277" s="27">
        <v>-6.3983999999999996</v>
      </c>
      <c r="C277" s="27">
        <v>396.1123</v>
      </c>
      <c r="D277" s="27">
        <v>191510.28589999999</v>
      </c>
      <c r="E277" s="27">
        <v>1.4215</v>
      </c>
      <c r="F277" s="27">
        <v>0</v>
      </c>
      <c r="G277" s="27"/>
      <c r="H277" s="27">
        <v>706.17380000000003</v>
      </c>
      <c r="I277" s="27">
        <f t="shared" si="4"/>
        <v>640.17461340868908</v>
      </c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</row>
    <row r="278" spans="1:20" x14ac:dyDescent="0.15">
      <c r="A278" s="27">
        <v>5.71</v>
      </c>
      <c r="B278" s="27">
        <v>-6.4149000000000003</v>
      </c>
      <c r="C278" s="27">
        <v>390.94319999999999</v>
      </c>
      <c r="D278" s="27">
        <v>198917.3547</v>
      </c>
      <c r="E278" s="27">
        <v>1.4215</v>
      </c>
      <c r="F278" s="27">
        <v>0</v>
      </c>
      <c r="G278" s="27"/>
      <c r="H278" s="27">
        <v>707.98490000000004</v>
      </c>
      <c r="I278" s="27">
        <f t="shared" si="4"/>
        <v>644.97958162575924</v>
      </c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</row>
    <row r="279" spans="1:20" x14ac:dyDescent="0.15">
      <c r="A279" s="27">
        <v>5.73</v>
      </c>
      <c r="B279" s="27">
        <v>-6.4314</v>
      </c>
      <c r="C279" s="27">
        <v>385.50790000000001</v>
      </c>
      <c r="D279" s="27">
        <v>206610.90770000001</v>
      </c>
      <c r="E279" s="27">
        <v>1.4215</v>
      </c>
      <c r="F279" s="27">
        <v>0</v>
      </c>
      <c r="G279" s="27"/>
      <c r="H279" s="27">
        <v>709.78700000000003</v>
      </c>
      <c r="I279" s="27">
        <f t="shared" si="4"/>
        <v>649.92595903099595</v>
      </c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</row>
    <row r="280" spans="1:20" x14ac:dyDescent="0.15">
      <c r="A280" s="27">
        <v>5.75</v>
      </c>
      <c r="B280" s="27">
        <v>-6.4478999999999997</v>
      </c>
      <c r="C280" s="27">
        <v>379.79579999999999</v>
      </c>
      <c r="D280" s="27">
        <v>214602.02530000001</v>
      </c>
      <c r="E280" s="27">
        <v>1.4215</v>
      </c>
      <c r="F280" s="27">
        <v>0</v>
      </c>
      <c r="G280" s="27"/>
      <c r="H280" s="27">
        <v>711.58</v>
      </c>
      <c r="I280" s="27">
        <f t="shared" si="4"/>
        <v>655.01980336119402</v>
      </c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</row>
    <row r="281" spans="1:20" x14ac:dyDescent="0.15">
      <c r="A281" s="27">
        <v>5.77</v>
      </c>
      <c r="B281" s="27">
        <v>-6.4644000000000004</v>
      </c>
      <c r="C281" s="27">
        <v>373.79579999999999</v>
      </c>
      <c r="D281" s="27">
        <v>222902.2164</v>
      </c>
      <c r="E281" s="27">
        <v>1.4215</v>
      </c>
      <c r="F281" s="27">
        <v>0</v>
      </c>
      <c r="G281" s="27"/>
      <c r="H281" s="27">
        <v>713.36389999999994</v>
      </c>
      <c r="I281" s="27">
        <f t="shared" si="4"/>
        <v>660.26735302850625</v>
      </c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</row>
    <row r="282" spans="1:20" x14ac:dyDescent="0.15">
      <c r="A282" s="27">
        <v>5.79</v>
      </c>
      <c r="B282" s="27">
        <v>-6.4809000000000001</v>
      </c>
      <c r="C282" s="27">
        <v>367.49650000000003</v>
      </c>
      <c r="D282" s="27">
        <v>231523.4351</v>
      </c>
      <c r="E282" s="27">
        <v>1.4215</v>
      </c>
      <c r="F282" s="27">
        <v>0</v>
      </c>
      <c r="G282" s="27"/>
      <c r="H282" s="27">
        <v>715.13890000000004</v>
      </c>
      <c r="I282" s="27">
        <f t="shared" si="4"/>
        <v>665.67525510026826</v>
      </c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</row>
    <row r="283" spans="1:20" x14ac:dyDescent="0.15">
      <c r="A283" s="27">
        <v>5.81</v>
      </c>
      <c r="B283" s="27">
        <v>-6.4973000000000001</v>
      </c>
      <c r="C283" s="27">
        <v>360.88580000000002</v>
      </c>
      <c r="D283" s="27">
        <v>240478.09779999999</v>
      </c>
      <c r="E283" s="27">
        <v>1.4215</v>
      </c>
      <c r="F283" s="27">
        <v>0</v>
      </c>
      <c r="G283" s="27"/>
      <c r="H283" s="27">
        <v>716.9049</v>
      </c>
      <c r="I283" s="27">
        <f t="shared" si="4"/>
        <v>671.25019410661787</v>
      </c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</row>
    <row r="284" spans="1:20" x14ac:dyDescent="0.15">
      <c r="A284" s="27">
        <v>5.83</v>
      </c>
      <c r="B284" s="27">
        <v>-6.5137999999999998</v>
      </c>
      <c r="C284" s="27">
        <v>353.95119999999997</v>
      </c>
      <c r="D284" s="27">
        <v>249779.1012</v>
      </c>
      <c r="E284" s="27">
        <v>1.4215</v>
      </c>
      <c r="F284" s="27">
        <v>0</v>
      </c>
      <c r="G284" s="27"/>
      <c r="H284" s="27">
        <v>718.66200000000003</v>
      </c>
      <c r="I284" s="27">
        <f t="shared" si="4"/>
        <v>676.99922233239499</v>
      </c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</row>
    <row r="285" spans="1:20" x14ac:dyDescent="0.15">
      <c r="A285" s="27">
        <v>5.85</v>
      </c>
      <c r="B285" s="27">
        <v>-6.5303000000000004</v>
      </c>
      <c r="C285" s="27">
        <v>346.6798</v>
      </c>
      <c r="D285" s="27">
        <v>259439.84080000001</v>
      </c>
      <c r="E285" s="27">
        <v>1.4215</v>
      </c>
      <c r="F285" s="27">
        <v>0</v>
      </c>
      <c r="G285" s="27"/>
      <c r="H285" s="27">
        <v>720.41</v>
      </c>
      <c r="I285" s="27">
        <f t="shared" si="4"/>
        <v>682.92979109433054</v>
      </c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</row>
    <row r="286" spans="1:20" x14ac:dyDescent="0.15">
      <c r="A286" s="27">
        <v>5.88</v>
      </c>
      <c r="B286" s="27">
        <v>-6.5468000000000002</v>
      </c>
      <c r="C286" s="27">
        <v>339.05799999999999</v>
      </c>
      <c r="D286" s="27">
        <v>269474.23</v>
      </c>
      <c r="E286" s="27">
        <v>1.4215</v>
      </c>
      <c r="F286" s="27">
        <v>0</v>
      </c>
      <c r="G286" s="27"/>
      <c r="H286" s="27">
        <v>722.14930000000004</v>
      </c>
      <c r="I286" s="27">
        <f t="shared" si="4"/>
        <v>689.41821828207912</v>
      </c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</row>
    <row r="287" spans="1:20" x14ac:dyDescent="0.15">
      <c r="A287" s="27">
        <v>5.9</v>
      </c>
      <c r="B287" s="27">
        <v>-6.5632999999999999</v>
      </c>
      <c r="C287" s="27">
        <v>331.07170000000002</v>
      </c>
      <c r="D287" s="27">
        <v>279896.72070000001</v>
      </c>
      <c r="E287" s="27">
        <v>1.4215</v>
      </c>
      <c r="F287" s="27">
        <v>0</v>
      </c>
      <c r="G287" s="27"/>
      <c r="H287" s="27">
        <v>723.87940000000003</v>
      </c>
      <c r="I287" s="27">
        <f t="shared" si="4"/>
        <v>695.75005158716419</v>
      </c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</row>
    <row r="288" spans="1:20" x14ac:dyDescent="0.15">
      <c r="A288" s="27">
        <v>5.92</v>
      </c>
      <c r="B288" s="27">
        <v>-6.5796999999999999</v>
      </c>
      <c r="C288" s="27">
        <v>322.70639999999997</v>
      </c>
      <c r="D288" s="27">
        <v>290722.32339999999</v>
      </c>
      <c r="E288" s="27">
        <v>1.4215</v>
      </c>
      <c r="F288" s="27">
        <v>0</v>
      </c>
      <c r="G288" s="27"/>
      <c r="H288" s="27">
        <v>725.60090000000002</v>
      </c>
      <c r="I288" s="27">
        <f t="shared" si="4"/>
        <v>702.28802242352663</v>
      </c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</row>
    <row r="289" spans="1:20" x14ac:dyDescent="0.15">
      <c r="A289" s="27">
        <v>5.94</v>
      </c>
      <c r="B289" s="27">
        <v>-6.5961999999999996</v>
      </c>
      <c r="C289" s="27">
        <v>313.94659999999999</v>
      </c>
      <c r="D289" s="27">
        <v>301966.62939999998</v>
      </c>
      <c r="E289" s="27">
        <v>1.4215</v>
      </c>
      <c r="F289" s="27">
        <v>0</v>
      </c>
      <c r="G289" s="27"/>
      <c r="H289" s="27">
        <v>727.3134</v>
      </c>
      <c r="I289" s="27">
        <f t="shared" si="4"/>
        <v>709.04054365249954</v>
      </c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1:20" x14ac:dyDescent="0.15">
      <c r="A290" s="27">
        <v>5.96</v>
      </c>
      <c r="B290" s="27">
        <v>-6.6127000000000002</v>
      </c>
      <c r="C290" s="27">
        <v>304.77659999999997</v>
      </c>
      <c r="D290" s="27">
        <v>313645.83299999998</v>
      </c>
      <c r="E290" s="27">
        <v>1.4215</v>
      </c>
      <c r="F290" s="27">
        <v>0</v>
      </c>
      <c r="G290" s="27"/>
      <c r="H290" s="27">
        <v>729.01729999999998</v>
      </c>
      <c r="I290" s="27">
        <f t="shared" si="4"/>
        <v>716.01680534531135</v>
      </c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</row>
    <row r="291" spans="1:20" x14ac:dyDescent="0.15">
      <c r="A291" s="27">
        <v>5.98</v>
      </c>
      <c r="B291" s="27">
        <v>-6.6292</v>
      </c>
      <c r="C291" s="27">
        <v>295.1798</v>
      </c>
      <c r="D291" s="27">
        <v>325776.75459999999</v>
      </c>
      <c r="E291" s="27">
        <v>1.4215</v>
      </c>
      <c r="F291" s="27">
        <v>0</v>
      </c>
      <c r="G291" s="27"/>
      <c r="H291" s="27">
        <v>730.71209999999996</v>
      </c>
      <c r="I291" s="27">
        <f t="shared" si="4"/>
        <v>723.2261144262236</v>
      </c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</row>
    <row r="292" spans="1:20" x14ac:dyDescent="0.15">
      <c r="A292" s="27">
        <v>6</v>
      </c>
      <c r="B292" s="27">
        <v>-6.6456999999999997</v>
      </c>
      <c r="C292" s="27">
        <v>285.13889999999998</v>
      </c>
      <c r="D292" s="27">
        <v>338376.86550000001</v>
      </c>
      <c r="E292" s="27">
        <v>1.4215</v>
      </c>
      <c r="F292" s="27">
        <v>0</v>
      </c>
      <c r="G292" s="27"/>
      <c r="H292" s="27">
        <v>732.39840000000004</v>
      </c>
      <c r="I292" s="27">
        <f t="shared" si="4"/>
        <v>730.67813699467115</v>
      </c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</row>
    <row r="293" spans="1:20" x14ac:dyDescent="0.15">
      <c r="A293" s="27">
        <v>6.02</v>
      </c>
      <c r="B293" s="27">
        <v>-6.6493000000000002</v>
      </c>
      <c r="C293" s="27">
        <v>288.14240000000001</v>
      </c>
      <c r="D293" s="27">
        <v>341219.1176</v>
      </c>
      <c r="E293" s="27">
        <v>1.5E-3</v>
      </c>
      <c r="F293" s="27">
        <v>0</v>
      </c>
      <c r="G293" s="27"/>
      <c r="H293" s="27">
        <v>734.07579999999996</v>
      </c>
      <c r="I293" s="27">
        <f t="shared" si="4"/>
        <v>738.37120116837491</v>
      </c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</row>
    <row r="294" spans="1:20" x14ac:dyDescent="0.15">
      <c r="A294" s="27">
        <v>6.04</v>
      </c>
      <c r="B294" s="27">
        <v>-6.6528999999999998</v>
      </c>
      <c r="C294" s="27">
        <v>291.17770000000002</v>
      </c>
      <c r="D294" s="27">
        <v>344085.24359999999</v>
      </c>
      <c r="E294" s="27">
        <v>1.5E-3</v>
      </c>
      <c r="F294" s="27">
        <v>0</v>
      </c>
      <c r="G294" s="27"/>
      <c r="H294" s="27">
        <v>735.74450000000002</v>
      </c>
      <c r="I294" s="27">
        <f t="shared" si="4"/>
        <v>746.14542569643868</v>
      </c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</row>
    <row r="295" spans="1:20" x14ac:dyDescent="0.15">
      <c r="A295" s="27">
        <v>6.06</v>
      </c>
      <c r="B295" s="27">
        <v>-6.6566000000000001</v>
      </c>
      <c r="C295" s="27">
        <v>294.24520000000001</v>
      </c>
      <c r="D295" s="27">
        <v>346975.44420000003</v>
      </c>
      <c r="E295" s="27">
        <v>1.5E-3</v>
      </c>
      <c r="F295" s="27">
        <v>0</v>
      </c>
      <c r="G295" s="27"/>
      <c r="H295" s="27">
        <v>737.40470000000005</v>
      </c>
      <c r="I295" s="27">
        <f t="shared" si="4"/>
        <v>754.0017303470695</v>
      </c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</row>
    <row r="296" spans="1:20" x14ac:dyDescent="0.15">
      <c r="A296" s="27">
        <v>6.08</v>
      </c>
      <c r="B296" s="27">
        <v>-6.6601999999999997</v>
      </c>
      <c r="C296" s="27">
        <v>297.34519999999998</v>
      </c>
      <c r="D296" s="27">
        <v>349889.9215</v>
      </c>
      <c r="E296" s="27">
        <v>1.5E-3</v>
      </c>
      <c r="F296" s="27">
        <v>0</v>
      </c>
      <c r="G296" s="27"/>
      <c r="H296" s="27">
        <v>739.05610000000001</v>
      </c>
      <c r="I296" s="27">
        <f t="shared" si="4"/>
        <v>761.94093998123037</v>
      </c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</row>
    <row r="297" spans="1:20" x14ac:dyDescent="0.15">
      <c r="A297" s="27">
        <v>6.1</v>
      </c>
      <c r="B297" s="27">
        <v>-6.6638000000000002</v>
      </c>
      <c r="C297" s="27">
        <v>300.47800000000001</v>
      </c>
      <c r="D297" s="27">
        <v>352828.87929999997</v>
      </c>
      <c r="E297" s="27">
        <v>1.5E-3</v>
      </c>
      <c r="F297" s="27">
        <v>0</v>
      </c>
      <c r="G297" s="27"/>
      <c r="H297" s="27">
        <v>740.69870000000003</v>
      </c>
      <c r="I297" s="27">
        <f t="shared" si="4"/>
        <v>769.96388498659394</v>
      </c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</row>
    <row r="298" spans="1:20" x14ac:dyDescent="0.15">
      <c r="A298" s="27">
        <v>6.12</v>
      </c>
      <c r="B298" s="27">
        <v>-6.6675000000000004</v>
      </c>
      <c r="C298" s="27">
        <v>303.64400000000001</v>
      </c>
      <c r="D298" s="27">
        <v>355792.52350000001</v>
      </c>
      <c r="E298" s="27">
        <v>1.5E-3</v>
      </c>
      <c r="F298" s="27">
        <v>0</v>
      </c>
      <c r="G298" s="27"/>
      <c r="H298" s="27">
        <v>742.33280000000002</v>
      </c>
      <c r="I298" s="27">
        <f t="shared" si="4"/>
        <v>778.0715018500714</v>
      </c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1:20" x14ac:dyDescent="0.15">
      <c r="A299" s="27">
        <v>6.15</v>
      </c>
      <c r="B299" s="27">
        <v>-6.6711</v>
      </c>
      <c r="C299" s="27">
        <v>306.84359999999998</v>
      </c>
      <c r="D299" s="27">
        <v>358781.0613</v>
      </c>
      <c r="E299" s="27">
        <v>1.5E-3</v>
      </c>
      <c r="F299" s="27">
        <v>0</v>
      </c>
      <c r="G299" s="27"/>
      <c r="H299" s="27">
        <v>743.95849999999996</v>
      </c>
      <c r="I299" s="27">
        <f t="shared" si="4"/>
        <v>786.76982847248837</v>
      </c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1:20" x14ac:dyDescent="0.15">
      <c r="A300" s="27">
        <v>6.17</v>
      </c>
      <c r="B300" s="27">
        <v>-6.6746999999999996</v>
      </c>
      <c r="C300" s="27">
        <v>310.07709999999997</v>
      </c>
      <c r="D300" s="27">
        <v>361794.70169999998</v>
      </c>
      <c r="E300" s="27">
        <v>1.5E-3</v>
      </c>
      <c r="F300" s="27">
        <v>0</v>
      </c>
      <c r="G300" s="27"/>
      <c r="H300" s="27">
        <v>745.57539999999995</v>
      </c>
      <c r="I300" s="27">
        <f t="shared" si="4"/>
        <v>795.05483595511851</v>
      </c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</row>
    <row r="301" spans="1:20" x14ac:dyDescent="0.15">
      <c r="A301" s="27">
        <v>6.19</v>
      </c>
      <c r="B301" s="27">
        <v>-6.6783999999999999</v>
      </c>
      <c r="C301" s="27">
        <v>313.3449</v>
      </c>
      <c r="D301" s="27">
        <v>364833.65580000001</v>
      </c>
      <c r="E301" s="27">
        <v>1.5E-3</v>
      </c>
      <c r="F301" s="27">
        <v>0</v>
      </c>
      <c r="G301" s="27"/>
      <c r="H301" s="27">
        <v>747.18389999999999</v>
      </c>
      <c r="I301" s="27">
        <f t="shared" si="4"/>
        <v>803.42731372107164</v>
      </c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x14ac:dyDescent="0.15">
      <c r="A302" s="27">
        <v>6.21</v>
      </c>
      <c r="B302" s="27">
        <v>-6.6820000000000004</v>
      </c>
      <c r="C302" s="27">
        <v>316.64729999999997</v>
      </c>
      <c r="D302" s="27">
        <v>354372.89840000001</v>
      </c>
      <c r="E302" s="27">
        <v>1.5E-3</v>
      </c>
      <c r="F302" s="27">
        <v>646500</v>
      </c>
      <c r="G302" s="27"/>
      <c r="H302" s="27">
        <v>748.78390000000002</v>
      </c>
      <c r="I302" s="27">
        <f t="shared" si="4"/>
        <v>793.6813156995039</v>
      </c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x14ac:dyDescent="0.15">
      <c r="A303" s="27">
        <v>6.23</v>
      </c>
      <c r="B303" s="27">
        <v>-6.6856</v>
      </c>
      <c r="C303" s="27">
        <v>319.98469999999998</v>
      </c>
      <c r="D303" s="27">
        <v>343824.27419999999</v>
      </c>
      <c r="E303" s="27">
        <v>1.5E-3</v>
      </c>
      <c r="F303" s="27">
        <v>646500</v>
      </c>
      <c r="G303" s="27"/>
      <c r="H303" s="27">
        <v>750.37509999999997</v>
      </c>
      <c r="I303" s="27">
        <f t="shared" si="4"/>
        <v>783.7945916983025</v>
      </c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1:20" x14ac:dyDescent="0.15">
      <c r="A304" s="27">
        <v>6.25</v>
      </c>
      <c r="B304" s="27">
        <v>-6.6891999999999996</v>
      </c>
      <c r="C304" s="27">
        <v>323.35750000000002</v>
      </c>
      <c r="D304" s="27">
        <v>333187.04499999998</v>
      </c>
      <c r="E304" s="27">
        <v>1.5E-3</v>
      </c>
      <c r="F304" s="27">
        <v>646500</v>
      </c>
      <c r="G304" s="27"/>
      <c r="H304" s="27">
        <v>751.95820000000003</v>
      </c>
      <c r="I304" s="27">
        <f t="shared" si="4"/>
        <v>773.76561097549347</v>
      </c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1:20" x14ac:dyDescent="0.15">
      <c r="A305" s="27">
        <v>6.27</v>
      </c>
      <c r="B305" s="27">
        <v>-6.6928999999999998</v>
      </c>
      <c r="C305" s="27">
        <v>326.76600000000002</v>
      </c>
      <c r="D305" s="27">
        <v>322460.46669999999</v>
      </c>
      <c r="E305" s="27">
        <v>1.5E-3</v>
      </c>
      <c r="F305" s="27">
        <v>646500</v>
      </c>
      <c r="G305" s="27"/>
      <c r="H305" s="27">
        <v>753.53269999999998</v>
      </c>
      <c r="I305" s="27">
        <f t="shared" si="4"/>
        <v>763.59272270228939</v>
      </c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1:20" x14ac:dyDescent="0.15">
      <c r="A306" s="27">
        <v>6.29</v>
      </c>
      <c r="B306" s="27">
        <v>-6.6965000000000003</v>
      </c>
      <c r="C306" s="27">
        <v>330.21069999999997</v>
      </c>
      <c r="D306" s="27">
        <v>311643.78879999998</v>
      </c>
      <c r="E306" s="27">
        <v>1.5E-3</v>
      </c>
      <c r="F306" s="27">
        <v>646500</v>
      </c>
      <c r="G306" s="27"/>
      <c r="H306" s="27">
        <v>755.09889999999996</v>
      </c>
      <c r="I306" s="27">
        <f t="shared" si="4"/>
        <v>753.27445514324666</v>
      </c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1:20" x14ac:dyDescent="0.15">
      <c r="A307" s="27">
        <v>6.31</v>
      </c>
      <c r="B307" s="27">
        <v>-6.7000999999999999</v>
      </c>
      <c r="C307" s="27">
        <v>333.6918</v>
      </c>
      <c r="D307" s="27">
        <v>300736.25439999998</v>
      </c>
      <c r="E307" s="27">
        <v>1.5E-3</v>
      </c>
      <c r="F307" s="27">
        <v>646500</v>
      </c>
      <c r="G307" s="27"/>
      <c r="H307" s="27">
        <v>756.6567</v>
      </c>
      <c r="I307" s="27">
        <f t="shared" si="4"/>
        <v>742.80901550727344</v>
      </c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1:20" x14ac:dyDescent="0.15">
      <c r="A308" s="27">
        <v>6.33</v>
      </c>
      <c r="B308" s="27">
        <v>-6.7038000000000002</v>
      </c>
      <c r="C308" s="27">
        <v>337.2099</v>
      </c>
      <c r="D308" s="27">
        <v>289737.10029999999</v>
      </c>
      <c r="E308" s="27">
        <v>1.5E-3</v>
      </c>
      <c r="F308" s="27">
        <v>646500</v>
      </c>
      <c r="G308" s="27"/>
      <c r="H308" s="27">
        <v>758.20640000000003</v>
      </c>
      <c r="I308" s="27">
        <f t="shared" si="4"/>
        <v>732.19498993415323</v>
      </c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x14ac:dyDescent="0.15">
      <c r="A309" s="27">
        <v>6.35</v>
      </c>
      <c r="B309" s="27">
        <v>-6.7073999999999998</v>
      </c>
      <c r="C309" s="27">
        <v>340.76530000000002</v>
      </c>
      <c r="D309" s="27">
        <v>278645.55709999998</v>
      </c>
      <c r="E309" s="27">
        <v>1.5E-3</v>
      </c>
      <c r="F309" s="27">
        <v>646500</v>
      </c>
      <c r="G309" s="27"/>
      <c r="H309" s="27">
        <v>759.74760000000003</v>
      </c>
      <c r="I309" s="27">
        <f t="shared" si="4"/>
        <v>721.43064348198368</v>
      </c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1:20" x14ac:dyDescent="0.15">
      <c r="A310" s="27">
        <v>6.38</v>
      </c>
      <c r="B310" s="27">
        <v>-6.7110000000000003</v>
      </c>
      <c r="C310" s="27">
        <v>344.35829999999999</v>
      </c>
      <c r="D310" s="27">
        <v>267460.84860000003</v>
      </c>
      <c r="E310" s="27">
        <v>1.5E-3</v>
      </c>
      <c r="F310" s="27">
        <v>646500</v>
      </c>
      <c r="G310" s="27"/>
      <c r="H310" s="27">
        <v>761.28049999999996</v>
      </c>
      <c r="I310" s="27">
        <f t="shared" si="4"/>
        <v>710.89998440986551</v>
      </c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</row>
    <row r="311" spans="1:20" x14ac:dyDescent="0.15">
      <c r="A311" s="27">
        <v>6.4</v>
      </c>
      <c r="B311" s="27">
        <v>-6.7146999999999997</v>
      </c>
      <c r="C311" s="27">
        <v>347.98950000000002</v>
      </c>
      <c r="D311" s="27">
        <v>256182.1923</v>
      </c>
      <c r="E311" s="27">
        <v>1.5E-3</v>
      </c>
      <c r="F311" s="27">
        <v>646500</v>
      </c>
      <c r="G311" s="27"/>
      <c r="H311" s="27">
        <v>762.80510000000004</v>
      </c>
      <c r="I311" s="27">
        <f t="shared" si="4"/>
        <v>699.81451519876418</v>
      </c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</row>
    <row r="312" spans="1:20" x14ac:dyDescent="0.15">
      <c r="A312" s="27">
        <v>6.42</v>
      </c>
      <c r="B312" s="27">
        <v>-6.7183000000000002</v>
      </c>
      <c r="C312" s="27">
        <v>351.65910000000002</v>
      </c>
      <c r="D312" s="27">
        <v>244808.7991</v>
      </c>
      <c r="E312" s="27">
        <v>1.5E-3</v>
      </c>
      <c r="F312" s="27">
        <v>646500</v>
      </c>
      <c r="G312" s="27"/>
      <c r="H312" s="27">
        <v>764.32159999999999</v>
      </c>
      <c r="I312" s="27">
        <f t="shared" si="4"/>
        <v>688.57338475398251</v>
      </c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</row>
    <row r="313" spans="1:20" x14ac:dyDescent="0.15">
      <c r="A313" s="27">
        <v>6.44</v>
      </c>
      <c r="B313" s="27">
        <v>-6.7218999999999998</v>
      </c>
      <c r="C313" s="27">
        <v>355.36770000000001</v>
      </c>
      <c r="D313" s="27">
        <v>233339.8732</v>
      </c>
      <c r="E313" s="27">
        <v>1.5E-3</v>
      </c>
      <c r="F313" s="27">
        <v>646500</v>
      </c>
      <c r="G313" s="27"/>
      <c r="H313" s="27">
        <v>765.8297</v>
      </c>
      <c r="I313" s="27">
        <f t="shared" si="4"/>
        <v>677.1750678515798</v>
      </c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</row>
    <row r="314" spans="1:20" x14ac:dyDescent="0.15">
      <c r="A314" s="27">
        <v>6.46</v>
      </c>
      <c r="B314" s="27">
        <v>-6.7256</v>
      </c>
      <c r="C314" s="27">
        <v>359.1155</v>
      </c>
      <c r="D314" s="27">
        <v>221774.6122</v>
      </c>
      <c r="E314" s="27">
        <v>1.5E-3</v>
      </c>
      <c r="F314" s="27">
        <v>646500</v>
      </c>
      <c r="G314" s="27"/>
      <c r="H314" s="27">
        <v>767.32989999999995</v>
      </c>
      <c r="I314" s="27">
        <f t="shared" si="4"/>
        <v>665.61761684067983</v>
      </c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</row>
    <row r="315" spans="1:20" x14ac:dyDescent="0.15">
      <c r="A315" s="27">
        <v>6.48</v>
      </c>
      <c r="B315" s="27">
        <v>-6.7291999999999996</v>
      </c>
      <c r="C315" s="27">
        <v>362.90309999999999</v>
      </c>
      <c r="D315" s="27">
        <v>210112.20689999999</v>
      </c>
      <c r="E315" s="27">
        <v>1.5E-3</v>
      </c>
      <c r="F315" s="27">
        <v>646500</v>
      </c>
      <c r="G315" s="27"/>
      <c r="H315" s="27">
        <v>768.82180000000005</v>
      </c>
      <c r="I315" s="27">
        <f t="shared" si="4"/>
        <v>653.8994612078186</v>
      </c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</row>
    <row r="316" spans="1:20" x14ac:dyDescent="0.15">
      <c r="A316" s="27">
        <v>6.5</v>
      </c>
      <c r="B316" s="27">
        <v>-6.7328000000000001</v>
      </c>
      <c r="C316" s="27">
        <v>366.73090000000002</v>
      </c>
      <c r="D316" s="27">
        <v>198351.8413</v>
      </c>
      <c r="E316" s="27">
        <v>1.5E-3</v>
      </c>
      <c r="F316" s="27">
        <v>646500</v>
      </c>
      <c r="G316" s="27"/>
      <c r="H316" s="27">
        <v>770.3057</v>
      </c>
      <c r="I316" s="27">
        <f t="shared" si="4"/>
        <v>642.01880741450498</v>
      </c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</row>
    <row r="317" spans="1:20" x14ac:dyDescent="0.15">
      <c r="A317" s="27">
        <v>6.52</v>
      </c>
      <c r="B317" s="27">
        <v>-6.7403000000000004</v>
      </c>
      <c r="C317" s="27">
        <v>367.0419</v>
      </c>
      <c r="D317" s="27">
        <v>188189.06909999999</v>
      </c>
      <c r="E317" s="27">
        <v>0.42099999999999999</v>
      </c>
      <c r="F317" s="27">
        <v>646500</v>
      </c>
      <c r="G317" s="27"/>
      <c r="H317" s="27">
        <v>771.78129999999999</v>
      </c>
      <c r="I317" s="27">
        <f t="shared" si="4"/>
        <v>628.77576373518127</v>
      </c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</row>
    <row r="318" spans="1:20" x14ac:dyDescent="0.15">
      <c r="A318" s="27">
        <v>6.54</v>
      </c>
      <c r="B318" s="27">
        <v>-6.7477</v>
      </c>
      <c r="C318" s="27">
        <v>367.34589999999997</v>
      </c>
      <c r="D318" s="27">
        <v>191435.5716</v>
      </c>
      <c r="E318" s="27">
        <v>0.42099999999999999</v>
      </c>
      <c r="F318" s="27">
        <v>0</v>
      </c>
      <c r="G318" s="27"/>
      <c r="H318" s="27">
        <v>773.24900000000002</v>
      </c>
      <c r="I318" s="27">
        <f t="shared" si="4"/>
        <v>634.15631962404541</v>
      </c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</row>
    <row r="319" spans="1:20" x14ac:dyDescent="0.15">
      <c r="A319" s="27">
        <v>6.56</v>
      </c>
      <c r="B319" s="27">
        <v>-6.7550999999999997</v>
      </c>
      <c r="C319" s="27">
        <v>367.6429</v>
      </c>
      <c r="D319" s="27">
        <v>194738.08040000001</v>
      </c>
      <c r="E319" s="27">
        <v>0.42099999999999999</v>
      </c>
      <c r="F319" s="27">
        <v>0</v>
      </c>
      <c r="G319" s="27"/>
      <c r="H319" s="27">
        <v>774.7088</v>
      </c>
      <c r="I319" s="27">
        <f t="shared" si="4"/>
        <v>639.62833969163762</v>
      </c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</row>
    <row r="320" spans="1:20" x14ac:dyDescent="0.15">
      <c r="A320" s="27">
        <v>6.58</v>
      </c>
      <c r="B320" s="27">
        <v>-6.7625999999999999</v>
      </c>
      <c r="C320" s="27">
        <v>367.93290000000002</v>
      </c>
      <c r="D320" s="27">
        <v>198097.56169999999</v>
      </c>
      <c r="E320" s="27">
        <v>0.42099999999999999</v>
      </c>
      <c r="F320" s="27">
        <v>0</v>
      </c>
      <c r="G320" s="27"/>
      <c r="H320" s="27">
        <v>776.16049999999996</v>
      </c>
      <c r="I320" s="27">
        <f t="shared" si="4"/>
        <v>645.19373376358158</v>
      </c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</row>
    <row r="321" spans="1:20" x14ac:dyDescent="0.15">
      <c r="A321" s="27">
        <v>6.6</v>
      </c>
      <c r="B321" s="27">
        <v>-6.77</v>
      </c>
      <c r="C321" s="27">
        <v>368.21570000000003</v>
      </c>
      <c r="D321" s="27">
        <v>201514.99830000001</v>
      </c>
      <c r="E321" s="27">
        <v>0.42099999999999999</v>
      </c>
      <c r="F321" s="27">
        <v>0</v>
      </c>
      <c r="G321" s="27"/>
      <c r="H321" s="27">
        <v>777.60440000000006</v>
      </c>
      <c r="I321" s="27">
        <f t="shared" si="4"/>
        <v>650.8542486127651</v>
      </c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</row>
    <row r="322" spans="1:20" x14ac:dyDescent="0.15">
      <c r="A322" s="27">
        <v>6.62</v>
      </c>
      <c r="B322" s="27">
        <v>-6.7774000000000001</v>
      </c>
      <c r="C322" s="27">
        <v>368.49130000000002</v>
      </c>
      <c r="D322" s="27">
        <v>204991.39009999999</v>
      </c>
      <c r="E322" s="27">
        <v>0.42099999999999999</v>
      </c>
      <c r="F322" s="27">
        <v>0</v>
      </c>
      <c r="G322" s="27"/>
      <c r="H322" s="27">
        <v>779.04</v>
      </c>
      <c r="I322" s="27">
        <f t="shared" si="4"/>
        <v>656.61186897541847</v>
      </c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</row>
    <row r="323" spans="1:20" x14ac:dyDescent="0.15">
      <c r="A323" s="27">
        <v>6.65</v>
      </c>
      <c r="B323" s="27">
        <v>-6.7847999999999997</v>
      </c>
      <c r="C323" s="27">
        <v>368.75959999999998</v>
      </c>
      <c r="D323" s="27">
        <v>208527.75409999999</v>
      </c>
      <c r="E323" s="27">
        <v>0.42099999999999999</v>
      </c>
      <c r="F323" s="27">
        <v>0</v>
      </c>
      <c r="G323" s="27"/>
      <c r="H323" s="27">
        <v>780.46810000000005</v>
      </c>
      <c r="I323" s="27">
        <f t="shared" si="4"/>
        <v>662.77795625490603</v>
      </c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</row>
    <row r="324" spans="1:20" x14ac:dyDescent="0.15">
      <c r="A324" s="27">
        <v>6.67</v>
      </c>
      <c r="B324" s="27">
        <v>-6.7923</v>
      </c>
      <c r="C324" s="27">
        <v>369.0206</v>
      </c>
      <c r="D324" s="27">
        <v>212125.1249</v>
      </c>
      <c r="E324" s="27">
        <v>0.42099999999999999</v>
      </c>
      <c r="F324" s="27">
        <v>0</v>
      </c>
      <c r="G324" s="27"/>
      <c r="H324" s="27">
        <v>781.88800000000003</v>
      </c>
      <c r="I324" s="27">
        <f t="shared" ref="I324:I388" si="5">C324+D324*C$2*EXP((A$2-B$2)*A324)</f>
        <v>668.74169785333606</v>
      </c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</row>
    <row r="325" spans="1:20" x14ac:dyDescent="0.15">
      <c r="A325" s="27">
        <v>6.69</v>
      </c>
      <c r="B325" s="27">
        <v>-6.7996999999999996</v>
      </c>
      <c r="C325" s="27">
        <v>369.27420000000001</v>
      </c>
      <c r="D325" s="27">
        <v>215784.55499999999</v>
      </c>
      <c r="E325" s="27">
        <v>0.42099999999999999</v>
      </c>
      <c r="F325" s="27">
        <v>0</v>
      </c>
      <c r="G325" s="27"/>
      <c r="H325" s="27">
        <v>783.30039999999997</v>
      </c>
      <c r="I325" s="27">
        <f t="shared" si="5"/>
        <v>674.80864914863082</v>
      </c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</row>
    <row r="326" spans="1:20" x14ac:dyDescent="0.15">
      <c r="A326" s="27">
        <v>6.71</v>
      </c>
      <c r="B326" s="27">
        <v>-6.8071000000000002</v>
      </c>
      <c r="C326" s="27">
        <v>369.52030000000002</v>
      </c>
      <c r="D326" s="27">
        <v>219507.11489999999</v>
      </c>
      <c r="E326" s="27">
        <v>0.42099999999999999</v>
      </c>
      <c r="F326" s="27">
        <v>0</v>
      </c>
      <c r="G326" s="27"/>
      <c r="H326" s="27">
        <v>784.70479999999998</v>
      </c>
      <c r="I326" s="27">
        <f t="shared" si="5"/>
        <v>680.98085536699568</v>
      </c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</row>
    <row r="327" spans="1:20" x14ac:dyDescent="0.15">
      <c r="A327" s="27">
        <v>6.73</v>
      </c>
      <c r="B327" s="27">
        <v>-6.8146000000000004</v>
      </c>
      <c r="C327" s="27">
        <v>369.75880000000001</v>
      </c>
      <c r="D327" s="27">
        <v>223293.89379999999</v>
      </c>
      <c r="E327" s="27">
        <v>0.42099999999999999</v>
      </c>
      <c r="F327" s="27">
        <v>0</v>
      </c>
      <c r="G327" s="27"/>
      <c r="H327" s="27">
        <v>786.10149999999999</v>
      </c>
      <c r="I327" s="27">
        <f t="shared" si="5"/>
        <v>687.26040367284236</v>
      </c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</row>
    <row r="328" spans="1:20" x14ac:dyDescent="0.15">
      <c r="A328" s="27">
        <v>6.75</v>
      </c>
      <c r="B328" s="27">
        <v>-6.8220000000000001</v>
      </c>
      <c r="C328" s="27">
        <v>369.9896</v>
      </c>
      <c r="D328" s="27">
        <v>227145.9994</v>
      </c>
      <c r="E328" s="27">
        <v>0.42099999999999999</v>
      </c>
      <c r="F328" s="27">
        <v>0</v>
      </c>
      <c r="G328" s="27"/>
      <c r="H328" s="27">
        <v>787.4905</v>
      </c>
      <c r="I328" s="27">
        <f t="shared" si="5"/>
        <v>693.64942324035155</v>
      </c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</row>
    <row r="329" spans="1:20" x14ac:dyDescent="0.15">
      <c r="A329" s="27">
        <v>6.77</v>
      </c>
      <c r="B329" s="27">
        <v>-6.8293999999999997</v>
      </c>
      <c r="C329" s="27">
        <v>370.21269999999998</v>
      </c>
      <c r="D329" s="27">
        <v>231064.5588</v>
      </c>
      <c r="E329" s="27">
        <v>0.42099999999999999</v>
      </c>
      <c r="F329" s="27">
        <v>0</v>
      </c>
      <c r="G329" s="27"/>
      <c r="H329" s="27">
        <v>788.87170000000003</v>
      </c>
      <c r="I329" s="27">
        <f t="shared" si="5"/>
        <v>700.1501868942056</v>
      </c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</row>
    <row r="330" spans="1:20" x14ac:dyDescent="0.15">
      <c r="A330" s="27">
        <v>6.79</v>
      </c>
      <c r="B330" s="27">
        <v>-6.8368000000000002</v>
      </c>
      <c r="C330" s="27">
        <v>370.428</v>
      </c>
      <c r="D330" s="27">
        <v>235050.71840000001</v>
      </c>
      <c r="E330" s="27">
        <v>0.42099999999999999</v>
      </c>
      <c r="F330" s="27">
        <v>0</v>
      </c>
      <c r="G330" s="27"/>
      <c r="H330" s="27">
        <v>790.245</v>
      </c>
      <c r="I330" s="27">
        <f t="shared" si="5"/>
        <v>706.76491133774243</v>
      </c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</row>
    <row r="331" spans="1:20" x14ac:dyDescent="0.15">
      <c r="A331" s="27">
        <v>6.81</v>
      </c>
      <c r="B331" s="27">
        <v>-6.8442999999999996</v>
      </c>
      <c r="C331" s="27">
        <v>370.6354</v>
      </c>
      <c r="D331" s="27">
        <v>239105.64430000001</v>
      </c>
      <c r="E331" s="27">
        <v>0.42099999999999999</v>
      </c>
      <c r="F331" s="27">
        <v>0</v>
      </c>
      <c r="G331" s="27"/>
      <c r="H331" s="27">
        <v>791.61109999999996</v>
      </c>
      <c r="I331" s="27">
        <f t="shared" si="5"/>
        <v>713.49585809843347</v>
      </c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</row>
    <row r="332" spans="1:20" x14ac:dyDescent="0.15">
      <c r="A332" s="27">
        <v>6.83</v>
      </c>
      <c r="B332" s="27">
        <v>-6.8517000000000001</v>
      </c>
      <c r="C332" s="27">
        <v>370.83479999999997</v>
      </c>
      <c r="D332" s="27">
        <v>243230.52290000001</v>
      </c>
      <c r="E332" s="27">
        <v>0.42099999999999999</v>
      </c>
      <c r="F332" s="27">
        <v>0</v>
      </c>
      <c r="G332" s="27"/>
      <c r="H332" s="27">
        <v>792.9692</v>
      </c>
      <c r="I332" s="27">
        <f t="shared" si="5"/>
        <v>720.34533477017897</v>
      </c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</row>
    <row r="333" spans="1:20" x14ac:dyDescent="0.15">
      <c r="A333" s="27">
        <v>6.85</v>
      </c>
      <c r="B333" s="27">
        <v>-6.8590999999999998</v>
      </c>
      <c r="C333" s="27">
        <v>371.02620000000002</v>
      </c>
      <c r="D333" s="27">
        <v>247426.56090000001</v>
      </c>
      <c r="E333" s="27">
        <v>0.42099999999999999</v>
      </c>
      <c r="F333" s="27">
        <v>0</v>
      </c>
      <c r="G333" s="27"/>
      <c r="H333" s="27">
        <v>794.31989999999996</v>
      </c>
      <c r="I333" s="27">
        <f t="shared" si="5"/>
        <v>727.31579540474218</v>
      </c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</row>
    <row r="334" spans="1:20" x14ac:dyDescent="0.15">
      <c r="A334" s="27">
        <v>6.88</v>
      </c>
      <c r="B334" s="27">
        <v>-6.8665000000000003</v>
      </c>
      <c r="C334" s="27">
        <v>371.20929999999998</v>
      </c>
      <c r="D334" s="27">
        <v>251694.9859</v>
      </c>
      <c r="E334" s="27">
        <v>0.42099999999999999</v>
      </c>
      <c r="F334" s="27">
        <v>0</v>
      </c>
      <c r="G334" s="27"/>
      <c r="H334" s="27">
        <v>795.66300000000001</v>
      </c>
      <c r="I334" s="27">
        <f t="shared" si="5"/>
        <v>734.79209295105397</v>
      </c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</row>
    <row r="335" spans="1:20" x14ac:dyDescent="0.15">
      <c r="A335" s="27">
        <v>6.9</v>
      </c>
      <c r="B335" s="27">
        <v>-6.8739999999999997</v>
      </c>
      <c r="C335" s="27">
        <v>371.3843</v>
      </c>
      <c r="D335" s="27">
        <v>256037.04680000001</v>
      </c>
      <c r="E335" s="27">
        <v>0.42099999999999999</v>
      </c>
      <c r="F335" s="27">
        <v>0</v>
      </c>
      <c r="G335" s="27"/>
      <c r="H335" s="27">
        <v>796.99850000000004</v>
      </c>
      <c r="I335" s="27">
        <f t="shared" si="5"/>
        <v>742.01909737205153</v>
      </c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</row>
    <row r="336" spans="1:20" x14ac:dyDescent="0.15">
      <c r="A336" s="27">
        <v>6.92</v>
      </c>
      <c r="B336" s="27">
        <v>-6.8814000000000002</v>
      </c>
      <c r="C336" s="27">
        <v>371.55079999999998</v>
      </c>
      <c r="D336" s="27">
        <v>260454.01370000001</v>
      </c>
      <c r="E336" s="27">
        <v>0.42099999999999999</v>
      </c>
      <c r="F336" s="27">
        <v>0</v>
      </c>
      <c r="G336" s="27"/>
      <c r="H336" s="27">
        <v>798.32659999999998</v>
      </c>
      <c r="I336" s="27">
        <f t="shared" si="5"/>
        <v>749.37438138803975</v>
      </c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</row>
    <row r="337" spans="1:20" x14ac:dyDescent="0.15">
      <c r="A337" s="27">
        <v>6.94</v>
      </c>
      <c r="B337" s="27">
        <v>-6.8887999999999998</v>
      </c>
      <c r="C337" s="27">
        <v>371.70890000000003</v>
      </c>
      <c r="D337" s="27">
        <v>264947.179</v>
      </c>
      <c r="E337" s="27">
        <v>0.42099999999999999</v>
      </c>
      <c r="F337" s="27">
        <v>0</v>
      </c>
      <c r="G337" s="27"/>
      <c r="H337" s="27">
        <v>799.64729999999997</v>
      </c>
      <c r="I337" s="27">
        <f t="shared" si="5"/>
        <v>756.86069821271485</v>
      </c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</row>
    <row r="338" spans="1:20" x14ac:dyDescent="0.15">
      <c r="A338" s="27">
        <v>6.96</v>
      </c>
      <c r="B338" s="27">
        <v>-6.8963000000000001</v>
      </c>
      <c r="C338" s="27">
        <v>371.85849999999999</v>
      </c>
      <c r="D338" s="27">
        <v>269517.85720000003</v>
      </c>
      <c r="E338" s="27">
        <v>0.42099999999999999</v>
      </c>
      <c r="F338" s="27">
        <v>0</v>
      </c>
      <c r="G338" s="27"/>
      <c r="H338" s="27">
        <v>800.96050000000002</v>
      </c>
      <c r="I338" s="27">
        <f t="shared" si="5"/>
        <v>764.48065223789376</v>
      </c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</row>
    <row r="339" spans="1:20" x14ac:dyDescent="0.15">
      <c r="A339" s="27">
        <v>6.98</v>
      </c>
      <c r="B339" s="27">
        <v>-6.9036999999999997</v>
      </c>
      <c r="C339" s="27">
        <v>371.99939999999998</v>
      </c>
      <c r="D339" s="27">
        <v>274167.38540000003</v>
      </c>
      <c r="E339" s="27">
        <v>0.42099999999999999</v>
      </c>
      <c r="F339" s="27">
        <v>0</v>
      </c>
      <c r="G339" s="27"/>
      <c r="H339" s="27">
        <v>802.26610000000005</v>
      </c>
      <c r="I339" s="27">
        <f t="shared" si="5"/>
        <v>772.23680019711469</v>
      </c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</row>
    <row r="340" spans="1:20" x14ac:dyDescent="0.15">
      <c r="A340" s="27">
        <v>7</v>
      </c>
      <c r="B340" s="27">
        <v>-6.9111000000000002</v>
      </c>
      <c r="C340" s="27">
        <v>372.13150000000002</v>
      </c>
      <c r="D340" s="27">
        <v>278897.12390000001</v>
      </c>
      <c r="E340" s="27">
        <v>0.42099999999999999</v>
      </c>
      <c r="F340" s="27">
        <v>0</v>
      </c>
      <c r="G340" s="27"/>
      <c r="H340" s="27">
        <v>803.56449999999995</v>
      </c>
      <c r="I340" s="27">
        <f t="shared" si="5"/>
        <v>780.13185248728973</v>
      </c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</row>
    <row r="341" spans="1:20" x14ac:dyDescent="0.15">
      <c r="A341" s="27">
        <v>7.02</v>
      </c>
      <c r="B341" s="27">
        <v>-6.9147999999999996</v>
      </c>
      <c r="C341" s="27">
        <v>376.02010000000001</v>
      </c>
      <c r="D341" s="27">
        <v>281263.20380000002</v>
      </c>
      <c r="E341" s="27">
        <v>5.4999999999999997E-3</v>
      </c>
      <c r="F341" s="27">
        <v>0</v>
      </c>
      <c r="G341" s="27"/>
      <c r="H341" s="27">
        <v>804.85550000000001</v>
      </c>
      <c r="I341" s="27">
        <f t="shared" si="5"/>
        <v>788.34925707672278</v>
      </c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</row>
    <row r="342" spans="1:20" x14ac:dyDescent="0.15">
      <c r="A342" s="27">
        <v>7.04</v>
      </c>
      <c r="B342" s="27">
        <v>-6.9184999999999999</v>
      </c>
      <c r="C342" s="27">
        <v>379.95</v>
      </c>
      <c r="D342" s="27">
        <v>283649.3567</v>
      </c>
      <c r="E342" s="27">
        <v>5.4999999999999997E-3</v>
      </c>
      <c r="F342" s="27">
        <v>0</v>
      </c>
      <c r="G342" s="27"/>
      <c r="H342" s="27">
        <v>806.13940000000002</v>
      </c>
      <c r="I342" s="27">
        <f t="shared" si="5"/>
        <v>796.65388927386061</v>
      </c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</row>
    <row r="343" spans="1:20" x14ac:dyDescent="0.15">
      <c r="A343" s="27">
        <v>7.06</v>
      </c>
      <c r="B343" s="27">
        <v>-6.9221000000000004</v>
      </c>
      <c r="C343" s="27">
        <v>383.92189999999999</v>
      </c>
      <c r="D343" s="27">
        <v>286055.75309999997</v>
      </c>
      <c r="E343" s="27">
        <v>5.4999999999999997E-3</v>
      </c>
      <c r="F343" s="27">
        <v>0</v>
      </c>
      <c r="G343" s="27"/>
      <c r="H343" s="27">
        <v>807.41570000000002</v>
      </c>
      <c r="I343" s="27">
        <f t="shared" si="5"/>
        <v>805.04693666524304</v>
      </c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</row>
    <row r="344" spans="1:20" x14ac:dyDescent="0.15">
      <c r="A344" s="27">
        <v>7.08</v>
      </c>
      <c r="B344" s="27">
        <v>-6.9257999999999997</v>
      </c>
      <c r="C344" s="27">
        <v>387.93619999999999</v>
      </c>
      <c r="D344" s="27">
        <v>288482.56459999998</v>
      </c>
      <c r="E344" s="27">
        <v>5.4999999999999997E-3</v>
      </c>
      <c r="F344" s="27">
        <v>0</v>
      </c>
      <c r="G344" s="27"/>
      <c r="H344" s="27">
        <v>808.68510000000003</v>
      </c>
      <c r="I344" s="27">
        <f t="shared" si="5"/>
        <v>813.52929150138766</v>
      </c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</row>
    <row r="345" spans="1:20" x14ac:dyDescent="0.15">
      <c r="A345" s="27">
        <v>7.1</v>
      </c>
      <c r="B345" s="27">
        <v>-6.9295</v>
      </c>
      <c r="C345" s="27">
        <v>391.9932</v>
      </c>
      <c r="D345" s="27">
        <v>290929.9645</v>
      </c>
      <c r="E345" s="27">
        <v>5.4999999999999997E-3</v>
      </c>
      <c r="F345" s="27">
        <v>0</v>
      </c>
      <c r="G345" s="27"/>
      <c r="H345" s="27">
        <v>809.94719999999995</v>
      </c>
      <c r="I345" s="27">
        <f t="shared" si="5"/>
        <v>822.10175161521056</v>
      </c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</row>
    <row r="346" spans="1:20" x14ac:dyDescent="0.15">
      <c r="A346" s="27">
        <v>7.12</v>
      </c>
      <c r="B346" s="27">
        <v>-6.9330999999999996</v>
      </c>
      <c r="C346" s="27">
        <v>396.09350000000001</v>
      </c>
      <c r="D346" s="27">
        <v>293398.1274</v>
      </c>
      <c r="E346" s="27">
        <v>5.4999999999999997E-3</v>
      </c>
      <c r="F346" s="27">
        <v>0</v>
      </c>
      <c r="G346" s="27"/>
      <c r="H346" s="27">
        <v>811.202</v>
      </c>
      <c r="I346" s="27">
        <f t="shared" si="5"/>
        <v>830.76541987032351</v>
      </c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</row>
    <row r="347" spans="1:20" x14ac:dyDescent="0.15">
      <c r="A347" s="27">
        <v>7.15</v>
      </c>
      <c r="B347" s="27">
        <v>-6.9367999999999999</v>
      </c>
      <c r="C347" s="27">
        <v>400.23750000000001</v>
      </c>
      <c r="D347" s="27">
        <v>295887.22940000001</v>
      </c>
      <c r="E347" s="27">
        <v>5.4999999999999997E-3</v>
      </c>
      <c r="F347" s="27">
        <v>0</v>
      </c>
      <c r="G347" s="27"/>
      <c r="H347" s="27">
        <v>812.44970000000001</v>
      </c>
      <c r="I347" s="27">
        <f t="shared" si="5"/>
        <v>839.98401386003684</v>
      </c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</row>
    <row r="348" spans="1:20" x14ac:dyDescent="0.15">
      <c r="A348" s="27">
        <v>7.17</v>
      </c>
      <c r="B348" s="27">
        <v>-6.9405000000000001</v>
      </c>
      <c r="C348" s="27">
        <v>404.42570000000001</v>
      </c>
      <c r="D348" s="27">
        <v>298397.44819999998</v>
      </c>
      <c r="E348" s="27">
        <v>5.4999999999999997E-3</v>
      </c>
      <c r="F348" s="27">
        <v>0</v>
      </c>
      <c r="G348" s="27"/>
      <c r="H348" s="27">
        <v>813.69</v>
      </c>
      <c r="I348" s="27">
        <f t="shared" si="5"/>
        <v>848.83783894301155</v>
      </c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</row>
    <row r="349" spans="1:20" x14ac:dyDescent="0.15">
      <c r="A349" s="27">
        <v>7.19</v>
      </c>
      <c r="B349" s="27">
        <v>-6.9440999999999997</v>
      </c>
      <c r="C349" s="27">
        <v>408.65859999999998</v>
      </c>
      <c r="D349" s="27">
        <v>300928.96299999999</v>
      </c>
      <c r="E349" s="27">
        <v>5.4999999999999997E-3</v>
      </c>
      <c r="F349" s="27">
        <v>0</v>
      </c>
      <c r="G349" s="27"/>
      <c r="H349" s="27">
        <v>814.92349999999999</v>
      </c>
      <c r="I349" s="27">
        <f t="shared" si="5"/>
        <v>857.7858654825036</v>
      </c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</row>
    <row r="350" spans="1:20" x14ac:dyDescent="0.15">
      <c r="A350" s="27">
        <v>7.21</v>
      </c>
      <c r="B350" s="27">
        <v>-6.9478</v>
      </c>
      <c r="C350" s="27">
        <v>412.9366</v>
      </c>
      <c r="D350" s="27">
        <v>289956.15240000002</v>
      </c>
      <c r="E350" s="27">
        <v>5.4999999999999997E-3</v>
      </c>
      <c r="F350" s="27">
        <v>646500</v>
      </c>
      <c r="G350" s="27"/>
      <c r="H350" s="27">
        <v>816.15</v>
      </c>
      <c r="I350" s="27">
        <f t="shared" si="5"/>
        <v>846.59961483794075</v>
      </c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</row>
    <row r="351" spans="1:20" x14ac:dyDescent="0.15">
      <c r="A351" s="27">
        <v>7.23</v>
      </c>
      <c r="B351" s="27">
        <v>-6.9515000000000002</v>
      </c>
      <c r="C351" s="27">
        <v>417.2602</v>
      </c>
      <c r="D351" s="27">
        <v>278890.25170000002</v>
      </c>
      <c r="E351" s="27">
        <v>5.4999999999999997E-3</v>
      </c>
      <c r="F351" s="27">
        <v>646500</v>
      </c>
      <c r="G351" s="27"/>
      <c r="H351" s="27">
        <v>817.36940000000004</v>
      </c>
      <c r="I351" s="27">
        <f t="shared" si="5"/>
        <v>835.25224339886472</v>
      </c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</row>
    <row r="352" spans="1:20" x14ac:dyDescent="0.15">
      <c r="A352" s="27">
        <v>7.25</v>
      </c>
      <c r="B352" s="27">
        <v>-6.9550999999999998</v>
      </c>
      <c r="C352" s="27">
        <v>421.63</v>
      </c>
      <c r="D352" s="27">
        <v>267730.47129999998</v>
      </c>
      <c r="E352" s="27">
        <v>5.4999999999999997E-3</v>
      </c>
      <c r="F352" s="27">
        <v>646500</v>
      </c>
      <c r="G352" s="27"/>
      <c r="H352" s="27">
        <v>818.58150000000001</v>
      </c>
      <c r="I352" s="27">
        <f t="shared" si="5"/>
        <v>823.7420682092453</v>
      </c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</row>
    <row r="353" spans="1:20" x14ac:dyDescent="0.15">
      <c r="A353" s="27">
        <v>7.27</v>
      </c>
      <c r="B353" s="27">
        <v>-6.9588000000000001</v>
      </c>
      <c r="C353" s="27">
        <v>426.04629999999997</v>
      </c>
      <c r="D353" s="27">
        <v>256476.01459999999</v>
      </c>
      <c r="E353" s="27">
        <v>5.4999999999999997E-3</v>
      </c>
      <c r="F353" s="27">
        <v>646500</v>
      </c>
      <c r="G353" s="27"/>
      <c r="H353" s="27">
        <v>819.78700000000003</v>
      </c>
      <c r="I353" s="27">
        <f t="shared" si="5"/>
        <v>812.06708144975141</v>
      </c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</row>
    <row r="354" spans="1:20" x14ac:dyDescent="0.15">
      <c r="A354" s="27">
        <v>7.29</v>
      </c>
      <c r="B354" s="27">
        <v>-6.9625000000000004</v>
      </c>
      <c r="C354" s="27">
        <v>430.50979999999998</v>
      </c>
      <c r="D354" s="27">
        <v>245126.0785</v>
      </c>
      <c r="E354" s="27">
        <v>5.4999999999999997E-3</v>
      </c>
      <c r="F354" s="27">
        <v>646500</v>
      </c>
      <c r="G354" s="27"/>
      <c r="H354" s="27">
        <v>820.98559999999998</v>
      </c>
      <c r="I354" s="27">
        <f t="shared" si="5"/>
        <v>800.22565101344048</v>
      </c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</row>
    <row r="355" spans="1:20" x14ac:dyDescent="0.15">
      <c r="A355" s="27">
        <v>7.31</v>
      </c>
      <c r="B355" s="27">
        <v>-6.9661999999999997</v>
      </c>
      <c r="C355" s="27">
        <v>435.02089999999998</v>
      </c>
      <c r="D355" s="27">
        <v>233679.8529</v>
      </c>
      <c r="E355" s="27">
        <v>5.4999999999999997E-3</v>
      </c>
      <c r="F355" s="27">
        <v>646500</v>
      </c>
      <c r="G355" s="27"/>
      <c r="H355" s="27">
        <v>822.17700000000002</v>
      </c>
      <c r="I355" s="27">
        <f t="shared" si="5"/>
        <v>788.21581957857347</v>
      </c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</row>
    <row r="356" spans="1:20" x14ac:dyDescent="0.15">
      <c r="A356" s="27">
        <v>7.33</v>
      </c>
      <c r="B356" s="27">
        <v>-6.9698000000000002</v>
      </c>
      <c r="C356" s="27">
        <v>439.58010000000002</v>
      </c>
      <c r="D356" s="27">
        <v>222136.5209</v>
      </c>
      <c r="E356" s="27">
        <v>5.4999999999999997E-3</v>
      </c>
      <c r="F356" s="27">
        <v>646500</v>
      </c>
      <c r="G356" s="27"/>
      <c r="H356" s="27">
        <v>823.36180000000002</v>
      </c>
      <c r="I356" s="27">
        <f t="shared" si="5"/>
        <v>776.0357047311868</v>
      </c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</row>
    <row r="357" spans="1:20" x14ac:dyDescent="0.15">
      <c r="A357" s="27">
        <v>7.35</v>
      </c>
      <c r="B357" s="27">
        <v>-6.9734999999999996</v>
      </c>
      <c r="C357" s="27">
        <v>444.18799999999999</v>
      </c>
      <c r="D357" s="27">
        <v>210495.25880000001</v>
      </c>
      <c r="E357" s="27">
        <v>5.4999999999999997E-3</v>
      </c>
      <c r="F357" s="27">
        <v>646500</v>
      </c>
      <c r="G357" s="27"/>
      <c r="H357" s="27">
        <v>824.53949999999998</v>
      </c>
      <c r="I357" s="27">
        <f t="shared" si="5"/>
        <v>763.68349878695426</v>
      </c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</row>
    <row r="358" spans="1:20" x14ac:dyDescent="0.15">
      <c r="A358" s="27">
        <v>7.38</v>
      </c>
      <c r="B358" s="27">
        <v>-6.9771999999999998</v>
      </c>
      <c r="C358" s="27">
        <v>448.84500000000003</v>
      </c>
      <c r="D358" s="27">
        <v>198755.23569999999</v>
      </c>
      <c r="E358" s="27">
        <v>5.4999999999999997E-3</v>
      </c>
      <c r="F358" s="27">
        <v>646500</v>
      </c>
      <c r="G358" s="27"/>
      <c r="H358" s="27">
        <v>825.7106</v>
      </c>
      <c r="I358" s="27">
        <f t="shared" si="5"/>
        <v>751.47567037865269</v>
      </c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1:20" x14ac:dyDescent="0.15">
      <c r="A359" s="27">
        <v>7.4</v>
      </c>
      <c r="B359" s="27">
        <v>-6.9808000000000003</v>
      </c>
      <c r="C359" s="27">
        <v>453.55169999999998</v>
      </c>
      <c r="D359" s="27">
        <v>186915.61369999999</v>
      </c>
      <c r="E359" s="27">
        <v>5.4999999999999997E-3</v>
      </c>
      <c r="F359" s="27">
        <v>646500</v>
      </c>
      <c r="G359" s="27"/>
      <c r="H359" s="27">
        <v>826.87490000000003</v>
      </c>
      <c r="I359" s="27">
        <f t="shared" si="5"/>
        <v>738.75501372647159</v>
      </c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</row>
    <row r="360" spans="1:20" x14ac:dyDescent="0.15">
      <c r="A360" s="27">
        <v>7.42</v>
      </c>
      <c r="B360" s="27">
        <v>-6.9844999999999997</v>
      </c>
      <c r="C360" s="27">
        <v>458.30869999999999</v>
      </c>
      <c r="D360" s="27">
        <v>174975.54800000001</v>
      </c>
      <c r="E360" s="27">
        <v>5.4999999999999997E-3</v>
      </c>
      <c r="F360" s="27">
        <v>646500</v>
      </c>
      <c r="G360" s="27"/>
      <c r="H360" s="27">
        <v>828.03219999999999</v>
      </c>
      <c r="I360" s="27">
        <f t="shared" si="5"/>
        <v>725.85624651103217</v>
      </c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</row>
    <row r="361" spans="1:20" x14ac:dyDescent="0.15">
      <c r="A361" s="27">
        <v>7.44</v>
      </c>
      <c r="B361" s="27">
        <v>-6.9882</v>
      </c>
      <c r="C361" s="27">
        <v>463.1164</v>
      </c>
      <c r="D361" s="27">
        <v>162934.1862</v>
      </c>
      <c r="E361" s="27">
        <v>5.4999999999999997E-3</v>
      </c>
      <c r="F361" s="27">
        <v>646500</v>
      </c>
      <c r="G361" s="27"/>
      <c r="H361" s="27">
        <v>829.18320000000006</v>
      </c>
      <c r="I361" s="27">
        <f t="shared" si="5"/>
        <v>712.7772532059339</v>
      </c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</row>
    <row r="362" spans="1:20" x14ac:dyDescent="0.15">
      <c r="A362" s="27">
        <v>7.46</v>
      </c>
      <c r="B362" s="27">
        <v>-6.9917999999999996</v>
      </c>
      <c r="C362" s="27">
        <v>467.9753</v>
      </c>
      <c r="D362" s="27">
        <v>150790.6692</v>
      </c>
      <c r="E362" s="27">
        <v>5.4999999999999997E-3</v>
      </c>
      <c r="F362" s="27">
        <v>646500</v>
      </c>
      <c r="G362" s="27"/>
      <c r="H362" s="27">
        <v>830.32719999999995</v>
      </c>
      <c r="I362" s="27">
        <f t="shared" si="5"/>
        <v>699.51599221570893</v>
      </c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</row>
    <row r="363" spans="1:20" x14ac:dyDescent="0.15">
      <c r="A363" s="27">
        <v>7.48</v>
      </c>
      <c r="B363" s="27">
        <v>-6.9954999999999998</v>
      </c>
      <c r="C363" s="27">
        <v>472.88619999999997</v>
      </c>
      <c r="D363" s="27">
        <v>138544.13020000001</v>
      </c>
      <c r="E363" s="27">
        <v>5.4999999999999997E-3</v>
      </c>
      <c r="F363" s="27">
        <v>646500</v>
      </c>
      <c r="G363" s="27"/>
      <c r="H363" s="27">
        <v>831.46469999999999</v>
      </c>
      <c r="I363" s="27">
        <f t="shared" si="5"/>
        <v>686.07069415441265</v>
      </c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</row>
    <row r="364" spans="1:20" x14ac:dyDescent="0.15">
      <c r="A364" s="27">
        <v>7.5</v>
      </c>
      <c r="B364" s="27">
        <v>-6.9992000000000001</v>
      </c>
      <c r="C364" s="27">
        <v>477.84949999999998</v>
      </c>
      <c r="D364" s="27">
        <v>126193.6952</v>
      </c>
      <c r="E364" s="27">
        <v>5.4999999999999997E-3</v>
      </c>
      <c r="F364" s="27">
        <v>646500</v>
      </c>
      <c r="G364" s="27"/>
      <c r="H364" s="27">
        <v>832.59550000000002</v>
      </c>
      <c r="I364" s="27">
        <f t="shared" si="5"/>
        <v>672.4391624167597</v>
      </c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</row>
    <row r="365" spans="1:20" x14ac:dyDescent="0.15">
      <c r="A365" s="27">
        <v>7.52</v>
      </c>
      <c r="B365" s="27">
        <v>-7.0091000000000001</v>
      </c>
      <c r="C365" s="27">
        <v>477.68799999999999</v>
      </c>
      <c r="D365" s="27">
        <v>115494.76029999999</v>
      </c>
      <c r="E365" s="27">
        <v>0.7</v>
      </c>
      <c r="F365" s="27">
        <v>646500</v>
      </c>
      <c r="G365" s="27"/>
      <c r="H365" s="27">
        <v>833.71979999999996</v>
      </c>
      <c r="I365" s="27">
        <f t="shared" si="5"/>
        <v>656.15544785409179</v>
      </c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</row>
    <row r="366" spans="1:20" x14ac:dyDescent="0.15">
      <c r="A366" s="27">
        <v>7.54</v>
      </c>
      <c r="B366" s="27">
        <v>-7.0190999999999999</v>
      </c>
      <c r="C366" s="27">
        <v>477.50599999999997</v>
      </c>
      <c r="D366" s="27">
        <v>118172.0756</v>
      </c>
      <c r="E366" s="27">
        <v>0.7</v>
      </c>
      <c r="F366" s="27">
        <v>0</v>
      </c>
      <c r="G366" s="27"/>
      <c r="H366" s="27">
        <v>834.83749999999998</v>
      </c>
      <c r="I366" s="27">
        <f t="shared" si="5"/>
        <v>660.49552048338933</v>
      </c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</row>
    <row r="367" spans="1:20" x14ac:dyDescent="0.15">
      <c r="A367" s="27">
        <v>7.56</v>
      </c>
      <c r="B367" s="27">
        <v>-7.0289999999999999</v>
      </c>
      <c r="C367" s="27">
        <v>477.30290000000002</v>
      </c>
      <c r="D367" s="27">
        <v>120911.45450000001</v>
      </c>
      <c r="E367" s="27">
        <v>0.7</v>
      </c>
      <c r="F367" s="27">
        <v>0</v>
      </c>
      <c r="G367" s="27"/>
      <c r="H367" s="27">
        <v>835.94849999999997</v>
      </c>
      <c r="I367" s="27">
        <f t="shared" si="5"/>
        <v>664.92907506720371</v>
      </c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</row>
    <row r="368" spans="1:20" x14ac:dyDescent="0.15">
      <c r="A368" s="27">
        <v>7.58</v>
      </c>
      <c r="B368" s="27">
        <v>-7.0389999999999997</v>
      </c>
      <c r="C368" s="27">
        <v>477.07830000000001</v>
      </c>
      <c r="D368" s="27">
        <v>123714.33560000001</v>
      </c>
      <c r="E368" s="27">
        <v>0.7</v>
      </c>
      <c r="F368" s="27">
        <v>0</v>
      </c>
      <c r="G368" s="27"/>
      <c r="H368" s="27">
        <v>837.05309999999997</v>
      </c>
      <c r="I368" s="27">
        <f t="shared" si="5"/>
        <v>669.45861474876904</v>
      </c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</row>
    <row r="369" spans="1:20" x14ac:dyDescent="0.15">
      <c r="A369" s="27">
        <v>7.6</v>
      </c>
      <c r="B369" s="27">
        <v>-7.0488999999999997</v>
      </c>
      <c r="C369" s="27">
        <v>476.83190000000002</v>
      </c>
      <c r="D369" s="27">
        <v>126582.1912</v>
      </c>
      <c r="E369" s="27">
        <v>0.7</v>
      </c>
      <c r="F369" s="27">
        <v>0</v>
      </c>
      <c r="G369" s="27"/>
      <c r="H369" s="27">
        <v>838.15139999999997</v>
      </c>
      <c r="I369" s="27">
        <f t="shared" si="5"/>
        <v>674.08681677872835</v>
      </c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</row>
    <row r="370" spans="1:20" x14ac:dyDescent="0.15">
      <c r="A370" s="27">
        <v>7.62</v>
      </c>
      <c r="B370" s="27">
        <v>-7.0589000000000004</v>
      </c>
      <c r="C370" s="27">
        <v>476.56299999999999</v>
      </c>
      <c r="D370" s="27">
        <v>129516.5272</v>
      </c>
      <c r="E370" s="27">
        <v>0.7</v>
      </c>
      <c r="F370" s="27">
        <v>0</v>
      </c>
      <c r="G370" s="27"/>
      <c r="H370" s="27">
        <v>839.24310000000003</v>
      </c>
      <c r="I370" s="27">
        <f t="shared" si="5"/>
        <v>678.81603302141127</v>
      </c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</row>
    <row r="371" spans="1:20" x14ac:dyDescent="0.15">
      <c r="A371" s="27">
        <v>7.65</v>
      </c>
      <c r="B371" s="27">
        <v>-7.0688000000000004</v>
      </c>
      <c r="C371" s="27">
        <v>476.27120000000002</v>
      </c>
      <c r="D371" s="27">
        <v>132518.8849</v>
      </c>
      <c r="E371" s="27">
        <v>0.7</v>
      </c>
      <c r="F371" s="27">
        <v>0</v>
      </c>
      <c r="G371" s="27"/>
      <c r="H371" s="27">
        <v>840.32849999999996</v>
      </c>
      <c r="I371" s="27">
        <f t="shared" si="5"/>
        <v>683.86747726441831</v>
      </c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</row>
    <row r="372" spans="1:20" x14ac:dyDescent="0.15">
      <c r="A372" s="27">
        <v>7.67</v>
      </c>
      <c r="B372" s="27">
        <v>-7.0788000000000002</v>
      </c>
      <c r="C372" s="27">
        <v>475.95609999999999</v>
      </c>
      <c r="D372" s="27">
        <v>135590.84099999999</v>
      </c>
      <c r="E372" s="27">
        <v>0.7</v>
      </c>
      <c r="F372" s="27">
        <v>0</v>
      </c>
      <c r="G372" s="27"/>
      <c r="H372" s="27">
        <v>841.40740000000005</v>
      </c>
      <c r="I372" s="27">
        <f t="shared" si="5"/>
        <v>688.81252662692054</v>
      </c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</row>
    <row r="373" spans="1:20" x14ac:dyDescent="0.15">
      <c r="A373" s="27">
        <v>7.69</v>
      </c>
      <c r="B373" s="27">
        <v>-7.0887000000000002</v>
      </c>
      <c r="C373" s="27">
        <v>475.61720000000003</v>
      </c>
      <c r="D373" s="27">
        <v>138734.00899999999</v>
      </c>
      <c r="E373" s="27">
        <v>0.7</v>
      </c>
      <c r="F373" s="27">
        <v>0</v>
      </c>
      <c r="G373" s="27"/>
      <c r="H373" s="27">
        <v>842.48</v>
      </c>
      <c r="I373" s="27">
        <f t="shared" si="5"/>
        <v>693.86705963818986</v>
      </c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</row>
    <row r="374" spans="1:20" x14ac:dyDescent="0.15">
      <c r="A374" s="27">
        <v>7.71</v>
      </c>
      <c r="B374" s="27">
        <v>-7.0987</v>
      </c>
      <c r="C374" s="27">
        <v>475.25389999999999</v>
      </c>
      <c r="D374" s="27">
        <v>141950.03969999999</v>
      </c>
      <c r="E374" s="27">
        <v>0.7</v>
      </c>
      <c r="F374" s="27">
        <v>0</v>
      </c>
      <c r="G374" s="27"/>
      <c r="H374" s="27">
        <v>843.54629999999997</v>
      </c>
      <c r="I374" s="27">
        <f t="shared" si="5"/>
        <v>699.03385351565703</v>
      </c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</row>
    <row r="375" spans="1:20" x14ac:dyDescent="0.15">
      <c r="A375" s="27">
        <v>7.73</v>
      </c>
      <c r="B375" s="27">
        <v>-7.1086999999999998</v>
      </c>
      <c r="C375" s="27">
        <v>474.8657</v>
      </c>
      <c r="D375" s="27">
        <v>145240.622</v>
      </c>
      <c r="E375" s="27">
        <v>0.7</v>
      </c>
      <c r="F375" s="27">
        <v>0</v>
      </c>
      <c r="G375" s="27"/>
      <c r="H375" s="27">
        <v>844.60619999999994</v>
      </c>
      <c r="I375" s="27">
        <f t="shared" si="5"/>
        <v>704.31587078524581</v>
      </c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</row>
    <row r="376" spans="1:20" x14ac:dyDescent="0.15">
      <c r="A376" s="27">
        <v>7.75</v>
      </c>
      <c r="B376" s="27">
        <v>-7.1185999999999998</v>
      </c>
      <c r="C376" s="27">
        <v>474.452</v>
      </c>
      <c r="D376" s="27">
        <v>148607.48420000001</v>
      </c>
      <c r="E376" s="27">
        <v>0.7</v>
      </c>
      <c r="F376" s="27">
        <v>0</v>
      </c>
      <c r="G376" s="27"/>
      <c r="H376" s="27">
        <v>845.65989999999999</v>
      </c>
      <c r="I376" s="27">
        <f t="shared" si="5"/>
        <v>709.71606210055324</v>
      </c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</row>
    <row r="377" spans="1:20" x14ac:dyDescent="0.15">
      <c r="A377" s="27">
        <v>7.77</v>
      </c>
      <c r="B377" s="27">
        <v>-7.1285999999999996</v>
      </c>
      <c r="C377" s="27">
        <v>474.01240000000001</v>
      </c>
      <c r="D377" s="27">
        <v>152052.39449999999</v>
      </c>
      <c r="E377" s="27">
        <v>0.7</v>
      </c>
      <c r="F377" s="27">
        <v>0</v>
      </c>
      <c r="G377" s="27"/>
      <c r="H377" s="27">
        <v>846.70740000000001</v>
      </c>
      <c r="I377" s="27">
        <f t="shared" si="5"/>
        <v>715.23766782342966</v>
      </c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</row>
    <row r="378" spans="1:20" x14ac:dyDescent="0.15">
      <c r="A378" s="27">
        <v>7.79</v>
      </c>
      <c r="B378" s="27">
        <v>-7.1384999999999996</v>
      </c>
      <c r="C378" s="27">
        <v>473.5462</v>
      </c>
      <c r="D378" s="27">
        <v>155577.16219999999</v>
      </c>
      <c r="E378" s="27">
        <v>0.7</v>
      </c>
      <c r="F378" s="27">
        <v>0</v>
      </c>
      <c r="G378" s="27"/>
      <c r="H378" s="27">
        <v>847.74890000000005</v>
      </c>
      <c r="I378" s="27">
        <f t="shared" si="5"/>
        <v>720.8837207321493</v>
      </c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</row>
    <row r="379" spans="1:20" x14ac:dyDescent="0.15">
      <c r="A379" s="27">
        <v>7.81</v>
      </c>
      <c r="B379" s="27">
        <v>-7.1485000000000003</v>
      </c>
      <c r="C379" s="27">
        <v>473.05290000000002</v>
      </c>
      <c r="D379" s="27">
        <v>159183.6385</v>
      </c>
      <c r="E379" s="27">
        <v>0.7</v>
      </c>
      <c r="F379" s="27">
        <v>0</v>
      </c>
      <c r="G379" s="27"/>
      <c r="H379" s="27">
        <v>848.78409999999997</v>
      </c>
      <c r="I379" s="27">
        <f t="shared" si="5"/>
        <v>726.65754812122032</v>
      </c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</row>
    <row r="380" spans="1:20" x14ac:dyDescent="0.15">
      <c r="A380" s="27">
        <v>7.83</v>
      </c>
      <c r="B380" s="27">
        <v>-7.1584000000000003</v>
      </c>
      <c r="C380" s="27">
        <v>472.53179999999998</v>
      </c>
      <c r="D380" s="27">
        <v>162873.7176</v>
      </c>
      <c r="E380" s="27">
        <v>0.7</v>
      </c>
      <c r="F380" s="27">
        <v>0</v>
      </c>
      <c r="G380" s="27"/>
      <c r="H380" s="27">
        <v>849.81299999999999</v>
      </c>
      <c r="I380" s="27">
        <f t="shared" si="5"/>
        <v>732.56237440118912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</row>
    <row r="381" spans="1:20" x14ac:dyDescent="0.15">
      <c r="A381" s="27">
        <v>7.85</v>
      </c>
      <c r="B381" s="27">
        <v>-7.1684000000000001</v>
      </c>
      <c r="C381" s="27">
        <v>471.98239999999998</v>
      </c>
      <c r="D381" s="27">
        <v>166649.33730000001</v>
      </c>
      <c r="E381" s="27">
        <v>0.7</v>
      </c>
      <c r="F381" s="27">
        <v>0</v>
      </c>
      <c r="G381" s="27"/>
      <c r="H381" s="27">
        <v>850.83590000000004</v>
      </c>
      <c r="I381" s="27">
        <f t="shared" si="5"/>
        <v>738.60172292574703</v>
      </c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</row>
    <row r="382" spans="1:20" x14ac:dyDescent="0.15">
      <c r="A382" s="27">
        <v>7.88</v>
      </c>
      <c r="B382" s="27">
        <v>-7.1783000000000001</v>
      </c>
      <c r="C382" s="27">
        <v>471.404</v>
      </c>
      <c r="D382" s="27">
        <v>170512.48069999999</v>
      </c>
      <c r="E382" s="27">
        <v>0.7</v>
      </c>
      <c r="F382" s="27">
        <v>0</v>
      </c>
      <c r="G382" s="27"/>
      <c r="H382" s="27">
        <v>851.85270000000003</v>
      </c>
      <c r="I382" s="27">
        <f t="shared" si="5"/>
        <v>745.06703510891793</v>
      </c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</row>
    <row r="383" spans="1:20" x14ac:dyDescent="0.15">
      <c r="A383" s="27">
        <v>7.9</v>
      </c>
      <c r="B383" s="27">
        <v>-7.1882999999999999</v>
      </c>
      <c r="C383" s="27">
        <v>470.79599999999999</v>
      </c>
      <c r="D383" s="27">
        <v>174465.17670000001</v>
      </c>
      <c r="E383" s="27">
        <v>0.7</v>
      </c>
      <c r="F383" s="27">
        <v>0</v>
      </c>
      <c r="G383" s="27"/>
      <c r="H383" s="27">
        <v>852.86350000000004</v>
      </c>
      <c r="I383" s="27">
        <f t="shared" si="5"/>
        <v>751.39320794907576</v>
      </c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</row>
    <row r="384" spans="1:20" x14ac:dyDescent="0.15">
      <c r="A384" s="27">
        <v>7.92</v>
      </c>
      <c r="B384" s="27">
        <v>-7.1981999999999999</v>
      </c>
      <c r="C384" s="27">
        <v>470.1576</v>
      </c>
      <c r="D384" s="27">
        <v>178509.5012</v>
      </c>
      <c r="E384" s="27">
        <v>0.7</v>
      </c>
      <c r="F384" s="27">
        <v>0</v>
      </c>
      <c r="G384" s="27"/>
      <c r="H384" s="27">
        <v>853.86839999999995</v>
      </c>
      <c r="I384" s="27">
        <f t="shared" si="5"/>
        <v>757.86468133876565</v>
      </c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</row>
    <row r="385" spans="1:20" x14ac:dyDescent="0.15">
      <c r="A385" s="27">
        <v>7.94</v>
      </c>
      <c r="B385" s="27">
        <v>-7.2081999999999997</v>
      </c>
      <c r="C385" s="27">
        <v>469.48829999999998</v>
      </c>
      <c r="D385" s="27">
        <v>182647.57829999999</v>
      </c>
      <c r="E385" s="27">
        <v>0.7</v>
      </c>
      <c r="F385" s="27">
        <v>0</v>
      </c>
      <c r="G385" s="27"/>
      <c r="H385" s="27">
        <v>854.86720000000003</v>
      </c>
      <c r="I385" s="27">
        <f t="shared" si="5"/>
        <v>764.48540729827255</v>
      </c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</row>
    <row r="386" spans="1:20" x14ac:dyDescent="0.15">
      <c r="A386" s="27">
        <v>7.96</v>
      </c>
      <c r="B386" s="27">
        <v>-7.2180999999999997</v>
      </c>
      <c r="C386" s="27">
        <v>468.78730000000002</v>
      </c>
      <c r="D386" s="27">
        <v>186881.58119999999</v>
      </c>
      <c r="E386" s="27">
        <v>0.7</v>
      </c>
      <c r="F386" s="27">
        <v>0</v>
      </c>
      <c r="G386" s="27"/>
      <c r="H386" s="27">
        <v>855.86009999999999</v>
      </c>
      <c r="I386" s="27">
        <f t="shared" si="5"/>
        <v>771.25915042961583</v>
      </c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</row>
    <row r="387" spans="1:20" x14ac:dyDescent="0.15">
      <c r="A387" s="27">
        <v>7.98</v>
      </c>
      <c r="B387" s="27">
        <v>-7.2281000000000004</v>
      </c>
      <c r="C387" s="27">
        <v>468.0539</v>
      </c>
      <c r="D387" s="27">
        <v>191213.73379999999</v>
      </c>
      <c r="E387" s="27">
        <v>0.7</v>
      </c>
      <c r="F387" s="27">
        <v>0</v>
      </c>
      <c r="G387" s="27"/>
      <c r="H387" s="27">
        <v>856.84690000000001</v>
      </c>
      <c r="I387" s="27">
        <f t="shared" si="5"/>
        <v>778.1898915162933</v>
      </c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</row>
    <row r="388" spans="1:20" x14ac:dyDescent="0.15">
      <c r="A388" s="27">
        <v>8</v>
      </c>
      <c r="B388" s="27">
        <v>-7.2380000000000004</v>
      </c>
      <c r="C388" s="27">
        <v>467.28730000000002</v>
      </c>
      <c r="D388" s="27">
        <v>195646.31109999999</v>
      </c>
      <c r="E388" s="27">
        <v>0.7</v>
      </c>
      <c r="F388" s="27">
        <v>0</v>
      </c>
      <c r="G388" s="27"/>
      <c r="H388" s="27">
        <v>857.82809999999995</v>
      </c>
      <c r="I388" s="27">
        <f t="shared" si="5"/>
        <v>785.28162921141484</v>
      </c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</row>
    <row r="389" spans="1:20" x14ac:dyDescent="0.1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</row>
    <row r="390" spans="1:20" x14ac:dyDescent="0.1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</row>
    <row r="391" spans="1:20" x14ac:dyDescent="0.1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</row>
    <row r="392" spans="1:20" x14ac:dyDescent="0.1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</row>
    <row r="393" spans="1:20" x14ac:dyDescent="0.1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</row>
    <row r="394" spans="1:20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</row>
    <row r="395" spans="1:20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</row>
    <row r="396" spans="1:20" x14ac:dyDescent="0.1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</row>
    <row r="397" spans="1:20" x14ac:dyDescent="0.1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</row>
    <row r="398" spans="1:20" x14ac:dyDescent="0.1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</row>
    <row r="399" spans="1:20" x14ac:dyDescent="0.1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</row>
    <row r="400" spans="1:20" x14ac:dyDescent="0.1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</row>
    <row r="401" spans="1:20" x14ac:dyDescent="0.1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</row>
    <row r="402" spans="1:20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</row>
    <row r="403" spans="1:20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</row>
    <row r="404" spans="1:20" x14ac:dyDescent="0.1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</row>
    <row r="405" spans="1:20" x14ac:dyDescent="0.1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</row>
    <row r="406" spans="1:20" x14ac:dyDescent="0.1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</row>
    <row r="407" spans="1:20" x14ac:dyDescent="0.1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</row>
    <row r="408" spans="1:20" x14ac:dyDescent="0.1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</row>
    <row r="409" spans="1:20" x14ac:dyDescent="0.1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</row>
    <row r="410" spans="1:20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</row>
    <row r="411" spans="1:20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</row>
    <row r="412" spans="1:20" x14ac:dyDescent="0.1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</row>
    <row r="413" spans="1:20" x14ac:dyDescent="0.1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</row>
    <row r="414" spans="1:20" x14ac:dyDescent="0.1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</row>
    <row r="415" spans="1:20" x14ac:dyDescent="0.1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</row>
    <row r="416" spans="1:20" x14ac:dyDescent="0.1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</row>
    <row r="417" spans="1:20" x14ac:dyDescent="0.1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</row>
    <row r="418" spans="1:20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</row>
    <row r="419" spans="1:20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</row>
    <row r="420" spans="1:20" x14ac:dyDescent="0.1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</row>
    <row r="421" spans="1:20" x14ac:dyDescent="0.1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</row>
    <row r="422" spans="1:20" x14ac:dyDescent="0.1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</row>
    <row r="423" spans="1:20" x14ac:dyDescent="0.1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</row>
    <row r="424" spans="1:20" x14ac:dyDescent="0.1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</row>
    <row r="425" spans="1:20" x14ac:dyDescent="0.1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</row>
    <row r="426" spans="1:20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</row>
    <row r="427" spans="1:20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</row>
    <row r="428" spans="1:20" x14ac:dyDescent="0.1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</row>
    <row r="429" spans="1:20" x14ac:dyDescent="0.1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</row>
    <row r="430" spans="1:20" x14ac:dyDescent="0.1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</row>
    <row r="431" spans="1:20" x14ac:dyDescent="0.1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</row>
    <row r="432" spans="1:20" x14ac:dyDescent="0.1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</row>
    <row r="433" spans="1:20" x14ac:dyDescent="0.1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</row>
    <row r="434" spans="1:20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</row>
    <row r="435" spans="1:20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</row>
    <row r="436" spans="1:20" x14ac:dyDescent="0.1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</row>
    <row r="437" spans="1:20" x14ac:dyDescent="0.1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</row>
    <row r="438" spans="1:20" x14ac:dyDescent="0.1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</row>
    <row r="439" spans="1:20" x14ac:dyDescent="0.1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</row>
    <row r="440" spans="1:20" x14ac:dyDescent="0.1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</row>
    <row r="441" spans="1:20" x14ac:dyDescent="0.1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</row>
    <row r="442" spans="1:20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</row>
    <row r="443" spans="1:20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</row>
  </sheetData>
  <phoneticPr fontId="5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9"/>
  <sheetViews>
    <sheetView workbookViewId="0">
      <selection sqref="A1:T29"/>
    </sheetView>
  </sheetViews>
  <sheetFormatPr defaultRowHeight="13.5" x14ac:dyDescent="0.15"/>
  <sheetData>
    <row r="1" spans="1:20" ht="18.75" x14ac:dyDescent="0.15">
      <c r="A1" s="30"/>
      <c r="B1" s="30" t="s">
        <v>51</v>
      </c>
      <c r="C1" s="30">
        <v>0.114</v>
      </c>
      <c r="D1" s="30"/>
      <c r="E1" s="30">
        <f>EXP(C1)</f>
        <v>1.120752124884153</v>
      </c>
      <c r="F1" s="30"/>
      <c r="G1" s="30"/>
      <c r="H1" s="30"/>
      <c r="I1" s="30"/>
      <c r="J1" s="30"/>
      <c r="K1" s="30"/>
      <c r="L1" s="31"/>
      <c r="M1" s="31"/>
      <c r="N1" s="30"/>
      <c r="O1" s="30"/>
      <c r="P1" s="30"/>
      <c r="Q1" s="30"/>
      <c r="R1" s="30"/>
      <c r="S1" s="30"/>
      <c r="T1" s="30"/>
    </row>
    <row r="2" spans="1:20" ht="18.75" x14ac:dyDescent="0.15">
      <c r="A2" s="30"/>
      <c r="B2" s="30" t="s">
        <v>52</v>
      </c>
      <c r="C2" s="30">
        <f>C1/600</f>
        <v>1.9000000000000001E-4</v>
      </c>
      <c r="D2" s="30"/>
      <c r="E2" s="32" t="s">
        <v>53</v>
      </c>
      <c r="F2" s="30">
        <f ca="1">RAND()*0.1</f>
        <v>6.5301602904610664E-2</v>
      </c>
      <c r="G2" s="30"/>
      <c r="H2" s="30" t="s">
        <v>54</v>
      </c>
      <c r="I2" s="30">
        <f ca="1">NORMINV(RAND(),1,0.2)</f>
        <v>0.97209000962056413</v>
      </c>
      <c r="J2" s="30">
        <v>600</v>
      </c>
      <c r="K2" s="31">
        <f>INT(C7*0.12/2*0.5*0.5)</f>
        <v>9</v>
      </c>
      <c r="L2" s="31"/>
      <c r="M2" s="31"/>
      <c r="N2" s="30"/>
      <c r="O2" s="30"/>
      <c r="P2" s="30"/>
      <c r="Q2" s="30"/>
      <c r="R2" s="30"/>
      <c r="S2" s="30"/>
      <c r="T2" s="30"/>
    </row>
    <row r="3" spans="1:20" ht="18.75" x14ac:dyDescent="0.15">
      <c r="A3" s="30"/>
      <c r="B3" s="30"/>
      <c r="C3" s="30"/>
      <c r="D3" s="33" t="s">
        <v>55</v>
      </c>
      <c r="E3" s="30">
        <v>0.02</v>
      </c>
      <c r="F3" s="30"/>
      <c r="G3" s="30"/>
      <c r="H3" s="33" t="s">
        <v>56</v>
      </c>
      <c r="I3" s="30">
        <v>0.3</v>
      </c>
      <c r="J3" s="30" t="s">
        <v>57</v>
      </c>
      <c r="K3" s="30">
        <f ca="1">EXP(NORMINV(RAND(),LN(0.2),0.2))</f>
        <v>0.15209089429260769</v>
      </c>
      <c r="L3" s="31"/>
      <c r="M3" s="31"/>
      <c r="N3" s="30"/>
      <c r="O3" s="30"/>
      <c r="P3" s="30"/>
      <c r="Q3" s="30"/>
      <c r="R3" s="30"/>
      <c r="S3" s="30"/>
      <c r="T3" s="30"/>
    </row>
    <row r="4" spans="1:20" ht="18.75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8.75" x14ac:dyDescent="0.15">
      <c r="A5" s="30"/>
      <c r="B5" s="30" t="s">
        <v>58</v>
      </c>
      <c r="C5" s="30" t="s">
        <v>59</v>
      </c>
      <c r="D5" s="30" t="s">
        <v>60</v>
      </c>
      <c r="E5" s="30"/>
      <c r="F5" s="30" t="s">
        <v>59</v>
      </c>
      <c r="G5" s="30" t="s">
        <v>60</v>
      </c>
      <c r="H5" s="30"/>
      <c r="I5" s="30"/>
      <c r="J5" s="30"/>
      <c r="K5" s="30"/>
      <c r="L5" s="30" t="s">
        <v>61</v>
      </c>
      <c r="M5" s="30" t="s">
        <v>62</v>
      </c>
      <c r="N5" s="30"/>
      <c r="O5" s="30"/>
      <c r="P5" s="30"/>
      <c r="Q5" s="30"/>
      <c r="R5" s="30"/>
      <c r="S5" s="30"/>
      <c r="T5" s="30"/>
    </row>
    <row r="6" spans="1:20" ht="18.75" x14ac:dyDescent="0.15">
      <c r="A6" s="30" t="s">
        <v>63</v>
      </c>
      <c r="B6" s="30" t="s">
        <v>64</v>
      </c>
      <c r="C6" s="30" t="s">
        <v>65</v>
      </c>
      <c r="D6" s="30" t="s">
        <v>66</v>
      </c>
      <c r="E6" s="30" t="s">
        <v>67</v>
      </c>
      <c r="F6" s="30" t="s">
        <v>68</v>
      </c>
      <c r="G6" s="30" t="s">
        <v>69</v>
      </c>
      <c r="H6" s="34" t="s">
        <v>70</v>
      </c>
      <c r="I6" s="30" t="s">
        <v>71</v>
      </c>
      <c r="J6" s="30" t="s">
        <v>72</v>
      </c>
      <c r="K6" s="30" t="s">
        <v>73</v>
      </c>
      <c r="L6" s="31" t="s">
        <v>74</v>
      </c>
      <c r="M6" s="31" t="s">
        <v>75</v>
      </c>
      <c r="N6" s="30"/>
      <c r="O6" s="30"/>
      <c r="P6" s="30"/>
      <c r="Q6" s="30"/>
      <c r="R6" s="30"/>
      <c r="S6" s="30"/>
      <c r="T6" s="30"/>
    </row>
    <row r="7" spans="1:20" ht="18.75" x14ac:dyDescent="0.15">
      <c r="A7" s="30">
        <v>0</v>
      </c>
      <c r="B7" s="30">
        <f>C7</f>
        <v>600</v>
      </c>
      <c r="C7" s="30">
        <v>600</v>
      </c>
      <c r="D7" s="30">
        <f>C7</f>
        <v>600</v>
      </c>
      <c r="E7" s="30">
        <f t="shared" ref="E7:E27" ca="1" si="0">NORMINV(RAND(),C$1,E$3)</f>
        <v>9.9002066377932102E-2</v>
      </c>
      <c r="F7" s="30">
        <f t="shared" ref="F7:F27" ca="1" si="1">IF(L7=0,0,CRITBINOM(C7,F$2*L7,H7))</f>
        <v>32</v>
      </c>
      <c r="G7" s="30">
        <f t="shared" ref="G7:G27" ca="1" si="2">CRITBINOM(D7,F$2,H7)</f>
        <v>32</v>
      </c>
      <c r="H7" s="30">
        <f t="shared" ref="H7:H27" ca="1" si="3">RAND()</f>
        <v>0.11150999494852532</v>
      </c>
      <c r="I7" s="30">
        <f t="shared" ref="I7:I27" ca="1" si="4">INT(NORMINV(RAND(),C7*I$2,I$3))</f>
        <v>583</v>
      </c>
      <c r="J7" s="30"/>
      <c r="K7" s="30">
        <f ca="1">CRITBINOM(G7,K$3,RAND())</f>
        <v>9</v>
      </c>
      <c r="L7" s="35">
        <v>1</v>
      </c>
      <c r="M7" s="35">
        <f>L7</f>
        <v>1</v>
      </c>
      <c r="N7" s="30"/>
      <c r="O7" s="30"/>
      <c r="P7" s="30"/>
      <c r="Q7" s="30"/>
      <c r="R7" s="30"/>
      <c r="S7" s="30"/>
      <c r="T7" s="30"/>
    </row>
    <row r="8" spans="1:20" ht="18.75" x14ac:dyDescent="0.15">
      <c r="A8" s="30">
        <f t="shared" ref="A8:A27" si="5">A7+1</f>
        <v>1</v>
      </c>
      <c r="B8" s="30">
        <f t="shared" ref="B8:B27" ca="1" si="6">INT(B7*EXP(E7-B7*C$2))</f>
        <v>591</v>
      </c>
      <c r="C8" s="30">
        <f t="shared" ref="C8:C27" ca="1" si="7">INT(C7*EXP(E7-C7*C$2)-F7)</f>
        <v>559</v>
      </c>
      <c r="D8" s="30">
        <f t="shared" ref="D8:D27" ca="1" si="8">INT(D7*EXP(E7-D7*C$2)-G7)</f>
        <v>559</v>
      </c>
      <c r="E8" s="30">
        <f t="shared" ca="1" si="0"/>
        <v>0.12565832717446951</v>
      </c>
      <c r="F8" s="30">
        <f t="shared" ca="1" si="1"/>
        <v>34</v>
      </c>
      <c r="G8" s="30">
        <f t="shared" ca="1" si="2"/>
        <v>34</v>
      </c>
      <c r="H8" s="30">
        <f t="shared" ca="1" si="3"/>
        <v>0.35459531963359248</v>
      </c>
      <c r="I8" s="30">
        <f t="shared" ca="1" si="4"/>
        <v>543</v>
      </c>
      <c r="J8" s="30"/>
      <c r="K8" s="30">
        <f ca="1">CRITBINOM(G8,K$3,RAND())</f>
        <v>2</v>
      </c>
      <c r="L8" s="35">
        <v>1</v>
      </c>
      <c r="M8" s="35">
        <f t="shared" ref="M8:M27" si="9">MIN(1,0.75+L8/4)</f>
        <v>1</v>
      </c>
      <c r="N8" s="30"/>
      <c r="O8" s="30"/>
      <c r="P8" s="30"/>
      <c r="Q8" s="30"/>
      <c r="R8" s="30"/>
      <c r="S8" s="30"/>
      <c r="T8" s="30"/>
    </row>
    <row r="9" spans="1:20" ht="18.75" x14ac:dyDescent="0.15">
      <c r="A9" s="30">
        <f t="shared" si="5"/>
        <v>2</v>
      </c>
      <c r="B9" s="30">
        <f t="shared" ca="1" si="6"/>
        <v>598</v>
      </c>
      <c r="C9" s="30">
        <f t="shared" ca="1" si="7"/>
        <v>535</v>
      </c>
      <c r="D9" s="30">
        <f t="shared" ca="1" si="8"/>
        <v>535</v>
      </c>
      <c r="E9" s="30">
        <f t="shared" ca="1" si="0"/>
        <v>0.11210576104916818</v>
      </c>
      <c r="F9" s="30">
        <f t="shared" ca="1" si="1"/>
        <v>25</v>
      </c>
      <c r="G9" s="30">
        <f t="shared" ca="1" si="2"/>
        <v>25</v>
      </c>
      <c r="H9" s="30">
        <f t="shared" ca="1" si="3"/>
        <v>3.1755968723956807E-2</v>
      </c>
      <c r="I9" s="30">
        <f t="shared" ca="1" si="4"/>
        <v>520</v>
      </c>
      <c r="J9" s="36">
        <f t="shared" ref="J9:J27" ca="1" si="10">AVERAGE(I7:I9)</f>
        <v>548.66666666666663</v>
      </c>
      <c r="K9" s="30">
        <f t="shared" ref="K9:K27" ca="1" si="11">CRITBINOM(F9,K$3,RAND())</f>
        <v>5</v>
      </c>
      <c r="L9" s="35">
        <v>1</v>
      </c>
      <c r="M9" s="35">
        <f t="shared" si="9"/>
        <v>1</v>
      </c>
      <c r="N9" s="30"/>
      <c r="O9" s="30"/>
      <c r="P9" s="30"/>
      <c r="Q9" s="30"/>
      <c r="R9" s="30"/>
      <c r="S9" s="30"/>
      <c r="T9" s="30"/>
    </row>
    <row r="10" spans="1:20" ht="18.75" x14ac:dyDescent="0.15">
      <c r="A10" s="30">
        <f t="shared" si="5"/>
        <v>3</v>
      </c>
      <c r="B10" s="30">
        <f t="shared" ca="1" si="6"/>
        <v>597</v>
      </c>
      <c r="C10" s="30">
        <f t="shared" ca="1" si="7"/>
        <v>515</v>
      </c>
      <c r="D10" s="30">
        <f t="shared" ca="1" si="8"/>
        <v>515</v>
      </c>
      <c r="E10" s="30">
        <f t="shared" ca="1" si="0"/>
        <v>0.12604164354303543</v>
      </c>
      <c r="F10" s="30">
        <f t="shared" ca="1" si="1"/>
        <v>39</v>
      </c>
      <c r="G10" s="30">
        <f t="shared" ca="1" si="2"/>
        <v>39</v>
      </c>
      <c r="H10" s="30">
        <f t="shared" ca="1" si="3"/>
        <v>0.82328920754100499</v>
      </c>
      <c r="I10" s="30">
        <f t="shared" ca="1" si="4"/>
        <v>501</v>
      </c>
      <c r="J10" s="36">
        <f t="shared" ca="1" si="10"/>
        <v>521.33333333333337</v>
      </c>
      <c r="K10" s="30">
        <f t="shared" ca="1" si="11"/>
        <v>8</v>
      </c>
      <c r="L10" s="37">
        <f t="shared" ref="L10:L27" ca="1" si="12">IF(K9&gt;K$2,MIN(L9*0.8,J9/J$2),IF(J9&lt;500,MAX(0,1-3*(1-J9/J$2)),1))</f>
        <v>1</v>
      </c>
      <c r="M10" s="35">
        <f t="shared" ca="1" si="9"/>
        <v>1</v>
      </c>
      <c r="N10" s="30"/>
      <c r="O10" s="30"/>
      <c r="P10" s="30"/>
      <c r="Q10" s="30"/>
      <c r="R10" s="30"/>
      <c r="S10" s="30"/>
      <c r="T10" s="30"/>
    </row>
    <row r="11" spans="1:20" ht="18.75" x14ac:dyDescent="0.15">
      <c r="A11" s="30">
        <f t="shared" si="5"/>
        <v>4</v>
      </c>
      <c r="B11" s="30">
        <f t="shared" ca="1" si="6"/>
        <v>604</v>
      </c>
      <c r="C11" s="30">
        <f t="shared" ca="1" si="7"/>
        <v>490</v>
      </c>
      <c r="D11" s="30">
        <f t="shared" ca="1" si="8"/>
        <v>490</v>
      </c>
      <c r="E11" s="30">
        <f t="shared" ca="1" si="0"/>
        <v>8.903217844904053E-2</v>
      </c>
      <c r="F11" s="30">
        <f t="shared" ca="1" si="1"/>
        <v>35</v>
      </c>
      <c r="G11" s="30">
        <f t="shared" ca="1" si="2"/>
        <v>35</v>
      </c>
      <c r="H11" s="30">
        <f t="shared" ca="1" si="3"/>
        <v>0.74017911141933035</v>
      </c>
      <c r="I11" s="30">
        <f t="shared" ca="1" si="4"/>
        <v>476</v>
      </c>
      <c r="J11" s="36">
        <f t="shared" ca="1" si="10"/>
        <v>499</v>
      </c>
      <c r="K11" s="30">
        <f t="shared" ca="1" si="11"/>
        <v>3</v>
      </c>
      <c r="L11" s="37">
        <f t="shared" ca="1" si="12"/>
        <v>1</v>
      </c>
      <c r="M11" s="35">
        <f t="shared" ca="1" si="9"/>
        <v>1</v>
      </c>
      <c r="N11" s="30"/>
      <c r="O11" s="30"/>
      <c r="P11" s="30"/>
      <c r="Q11" s="30"/>
      <c r="R11" s="30"/>
      <c r="S11" s="30"/>
      <c r="T11" s="30"/>
    </row>
    <row r="12" spans="1:20" ht="18.75" x14ac:dyDescent="0.15">
      <c r="A12" s="30">
        <f t="shared" si="5"/>
        <v>5</v>
      </c>
      <c r="B12" s="30">
        <f t="shared" ca="1" si="6"/>
        <v>588</v>
      </c>
      <c r="C12" s="30">
        <f t="shared" ca="1" si="7"/>
        <v>453</v>
      </c>
      <c r="D12" s="30">
        <f t="shared" ca="1" si="8"/>
        <v>453</v>
      </c>
      <c r="E12" s="30">
        <f t="shared" ca="1" si="0"/>
        <v>0.12614447801686329</v>
      </c>
      <c r="F12" s="30">
        <f t="shared" ca="1" si="1"/>
        <v>13</v>
      </c>
      <c r="G12" s="30">
        <f t="shared" ca="1" si="2"/>
        <v>27</v>
      </c>
      <c r="H12" s="30">
        <f t="shared" ca="1" si="3"/>
        <v>0.34113124271940454</v>
      </c>
      <c r="I12" s="30">
        <f t="shared" ca="1" si="4"/>
        <v>440</v>
      </c>
      <c r="J12" s="36">
        <f t="shared" ca="1" si="10"/>
        <v>472.33333333333331</v>
      </c>
      <c r="K12" s="30">
        <f t="shared" ca="1" si="11"/>
        <v>3</v>
      </c>
      <c r="L12" s="37">
        <f t="shared" ca="1" si="12"/>
        <v>0.495</v>
      </c>
      <c r="M12" s="35">
        <f t="shared" ca="1" si="9"/>
        <v>0.87375000000000003</v>
      </c>
      <c r="N12" s="30"/>
      <c r="O12" s="30"/>
      <c r="P12" s="30"/>
      <c r="Q12" s="30"/>
      <c r="R12" s="30"/>
      <c r="S12" s="30"/>
      <c r="T12" s="30"/>
    </row>
    <row r="13" spans="1:20" ht="18.75" x14ac:dyDescent="0.15">
      <c r="A13" s="30">
        <f t="shared" si="5"/>
        <v>6</v>
      </c>
      <c r="B13" s="30">
        <f t="shared" ca="1" si="6"/>
        <v>596</v>
      </c>
      <c r="C13" s="30">
        <f t="shared" ca="1" si="7"/>
        <v>458</v>
      </c>
      <c r="D13" s="30">
        <f t="shared" ca="1" si="8"/>
        <v>444</v>
      </c>
      <c r="E13" s="30">
        <f t="shared" ca="1" si="0"/>
        <v>0.15667953939954821</v>
      </c>
      <c r="F13" s="30">
        <f t="shared" ca="1" si="1"/>
        <v>10</v>
      </c>
      <c r="G13" s="30">
        <f t="shared" ca="1" si="2"/>
        <v>28</v>
      </c>
      <c r="H13" s="30">
        <f t="shared" ca="1" si="3"/>
        <v>0.41457774000497249</v>
      </c>
      <c r="I13" s="30">
        <f t="shared" ca="1" si="4"/>
        <v>445</v>
      </c>
      <c r="J13" s="36">
        <f t="shared" ca="1" si="10"/>
        <v>453.66666666666669</v>
      </c>
      <c r="K13" s="30">
        <f t="shared" ca="1" si="11"/>
        <v>1</v>
      </c>
      <c r="L13" s="37">
        <f t="shared" ca="1" si="12"/>
        <v>0.36166666666666647</v>
      </c>
      <c r="M13" s="35">
        <f t="shared" ca="1" si="9"/>
        <v>0.84041666666666659</v>
      </c>
      <c r="N13" s="30"/>
      <c r="O13" s="30"/>
      <c r="P13" s="30"/>
      <c r="Q13" s="30"/>
      <c r="R13" s="30"/>
      <c r="S13" s="30"/>
      <c r="T13" s="30"/>
    </row>
    <row r="14" spans="1:20" ht="18.75" x14ac:dyDescent="0.15">
      <c r="A14" s="30">
        <f t="shared" si="5"/>
        <v>7</v>
      </c>
      <c r="B14" s="30">
        <f t="shared" ca="1" si="6"/>
        <v>622</v>
      </c>
      <c r="C14" s="30">
        <f t="shared" ca="1" si="7"/>
        <v>481</v>
      </c>
      <c r="D14" s="30">
        <f t="shared" ca="1" si="8"/>
        <v>449</v>
      </c>
      <c r="E14" s="30">
        <f t="shared" ca="1" si="0"/>
        <v>0.11407139332611503</v>
      </c>
      <c r="F14" s="30">
        <f t="shared" ca="1" si="1"/>
        <v>14</v>
      </c>
      <c r="G14" s="30">
        <f t="shared" ca="1" si="2"/>
        <v>39</v>
      </c>
      <c r="H14" s="30">
        <f t="shared" ca="1" si="3"/>
        <v>0.95797329409539023</v>
      </c>
      <c r="I14" s="30">
        <f t="shared" ca="1" si="4"/>
        <v>468</v>
      </c>
      <c r="J14" s="36">
        <f t="shared" ca="1" si="10"/>
        <v>451</v>
      </c>
      <c r="K14" s="30">
        <f t="shared" ca="1" si="11"/>
        <v>1</v>
      </c>
      <c r="L14" s="37">
        <f t="shared" ca="1" si="12"/>
        <v>0.26833333333333353</v>
      </c>
      <c r="M14" s="35">
        <f t="shared" ca="1" si="9"/>
        <v>0.81708333333333338</v>
      </c>
      <c r="N14" s="30"/>
      <c r="O14" s="30"/>
      <c r="P14" s="30"/>
      <c r="Q14" s="30"/>
      <c r="R14" s="30"/>
      <c r="S14" s="30"/>
      <c r="T14" s="30"/>
    </row>
    <row r="15" spans="1:20" ht="18.75" x14ac:dyDescent="0.15">
      <c r="A15" s="30">
        <f t="shared" si="5"/>
        <v>8</v>
      </c>
      <c r="B15" s="30">
        <f t="shared" ca="1" si="6"/>
        <v>619</v>
      </c>
      <c r="C15" s="30">
        <f t="shared" ca="1" si="7"/>
        <v>478</v>
      </c>
      <c r="D15" s="30">
        <f t="shared" ca="1" si="8"/>
        <v>423</v>
      </c>
      <c r="E15" s="30">
        <f t="shared" ca="1" si="0"/>
        <v>0.10052856139680914</v>
      </c>
      <c r="F15" s="30">
        <f t="shared" ca="1" si="1"/>
        <v>8</v>
      </c>
      <c r="G15" s="30">
        <f t="shared" ca="1" si="2"/>
        <v>27</v>
      </c>
      <c r="H15" s="30">
        <f t="shared" ca="1" si="3"/>
        <v>0.48065140497239522</v>
      </c>
      <c r="I15" s="30">
        <f t="shared" ca="1" si="4"/>
        <v>464</v>
      </c>
      <c r="J15" s="36">
        <f t="shared" ca="1" si="10"/>
        <v>459</v>
      </c>
      <c r="K15" s="30">
        <f t="shared" ca="1" si="11"/>
        <v>2</v>
      </c>
      <c r="L15" s="37">
        <f t="shared" ca="1" si="12"/>
        <v>0.25500000000000012</v>
      </c>
      <c r="M15" s="35">
        <f t="shared" ca="1" si="9"/>
        <v>0.81374999999999997</v>
      </c>
      <c r="N15" s="30"/>
      <c r="O15" s="30"/>
      <c r="P15" s="30"/>
      <c r="Q15" s="30"/>
      <c r="R15" s="30"/>
      <c r="S15" s="30"/>
      <c r="T15" s="30"/>
    </row>
    <row r="16" spans="1:20" ht="18.75" x14ac:dyDescent="0.15">
      <c r="A16" s="30">
        <f t="shared" si="5"/>
        <v>9</v>
      </c>
      <c r="B16" s="30">
        <f t="shared" ca="1" si="6"/>
        <v>608</v>
      </c>
      <c r="C16" s="30">
        <f t="shared" ca="1" si="7"/>
        <v>474</v>
      </c>
      <c r="D16" s="30">
        <f t="shared" ca="1" si="8"/>
        <v>404</v>
      </c>
      <c r="E16" s="30">
        <f t="shared" ca="1" si="0"/>
        <v>0.14802718167873297</v>
      </c>
      <c r="F16" s="30">
        <f t="shared" ca="1" si="1"/>
        <v>9</v>
      </c>
      <c r="G16" s="30">
        <f t="shared" ca="1" si="2"/>
        <v>27</v>
      </c>
      <c r="H16" s="30">
        <f t="shared" ca="1" si="3"/>
        <v>0.55493863919455078</v>
      </c>
      <c r="I16" s="30">
        <f t="shared" ca="1" si="4"/>
        <v>460</v>
      </c>
      <c r="J16" s="36">
        <f t="shared" ca="1" si="10"/>
        <v>464</v>
      </c>
      <c r="K16" s="30">
        <f t="shared" ca="1" si="11"/>
        <v>1</v>
      </c>
      <c r="L16" s="37">
        <f t="shared" ca="1" si="12"/>
        <v>0.29500000000000004</v>
      </c>
      <c r="M16" s="35">
        <f t="shared" ca="1" si="9"/>
        <v>0.82374999999999998</v>
      </c>
      <c r="N16" s="30"/>
      <c r="O16" s="30"/>
      <c r="P16" s="30"/>
      <c r="Q16" s="30"/>
      <c r="R16" s="30"/>
      <c r="S16" s="30"/>
      <c r="T16" s="30"/>
    </row>
    <row r="17" spans="1:20" ht="18.75" x14ac:dyDescent="0.15">
      <c r="A17" s="30">
        <f t="shared" si="5"/>
        <v>10</v>
      </c>
      <c r="B17" s="30">
        <f t="shared" ca="1" si="6"/>
        <v>628</v>
      </c>
      <c r="C17" s="30">
        <f t="shared" ca="1" si="7"/>
        <v>493</v>
      </c>
      <c r="D17" s="30">
        <f t="shared" ca="1" si="8"/>
        <v>406</v>
      </c>
      <c r="E17" s="30">
        <f t="shared" ca="1" si="0"/>
        <v>0.11380413092668605</v>
      </c>
      <c r="F17" s="30">
        <f t="shared" ca="1" si="1"/>
        <v>13</v>
      </c>
      <c r="G17" s="30">
        <f t="shared" ca="1" si="2"/>
        <v>30</v>
      </c>
      <c r="H17" s="30">
        <f t="shared" ca="1" si="3"/>
        <v>0.78578741736712765</v>
      </c>
      <c r="I17" s="30">
        <f t="shared" ca="1" si="4"/>
        <v>479</v>
      </c>
      <c r="J17" s="36">
        <f t="shared" ca="1" si="10"/>
        <v>467.66666666666669</v>
      </c>
      <c r="K17" s="30">
        <f t="shared" ca="1" si="11"/>
        <v>0</v>
      </c>
      <c r="L17" s="37">
        <f t="shared" ca="1" si="12"/>
        <v>0.31999999999999995</v>
      </c>
      <c r="M17" s="35">
        <f t="shared" ca="1" si="9"/>
        <v>0.83</v>
      </c>
      <c r="N17" s="30"/>
      <c r="O17" s="30"/>
      <c r="P17" s="30"/>
      <c r="Q17" s="30"/>
      <c r="R17" s="30"/>
      <c r="S17" s="30"/>
      <c r="T17" s="30"/>
    </row>
    <row r="18" spans="1:20" ht="18.75" x14ac:dyDescent="0.15">
      <c r="A18" s="30">
        <f t="shared" si="5"/>
        <v>11</v>
      </c>
      <c r="B18" s="30">
        <f t="shared" ca="1" si="6"/>
        <v>624</v>
      </c>
      <c r="C18" s="30">
        <f t="shared" ca="1" si="7"/>
        <v>490</v>
      </c>
      <c r="D18" s="30">
        <f t="shared" ca="1" si="8"/>
        <v>391</v>
      </c>
      <c r="E18" s="30">
        <f t="shared" ca="1" si="0"/>
        <v>0.13941175827362262</v>
      </c>
      <c r="F18" s="30">
        <f t="shared" ca="1" si="1"/>
        <v>15</v>
      </c>
      <c r="G18" s="30">
        <f t="shared" ca="1" si="2"/>
        <v>32</v>
      </c>
      <c r="H18" s="30">
        <f t="shared" ca="1" si="3"/>
        <v>0.89408360006940568</v>
      </c>
      <c r="I18" s="30">
        <f t="shared" ca="1" si="4"/>
        <v>476</v>
      </c>
      <c r="J18" s="36">
        <f t="shared" ca="1" si="10"/>
        <v>471.66666666666669</v>
      </c>
      <c r="K18" s="30">
        <f t="shared" ca="1" si="11"/>
        <v>5</v>
      </c>
      <c r="L18" s="37">
        <f t="shared" ca="1" si="12"/>
        <v>0.33833333333333349</v>
      </c>
      <c r="M18" s="35">
        <f t="shared" ca="1" si="9"/>
        <v>0.83458333333333334</v>
      </c>
      <c r="N18" s="30"/>
      <c r="O18" s="30"/>
      <c r="P18" s="30"/>
      <c r="Q18" s="30"/>
      <c r="R18" s="30"/>
      <c r="S18" s="30"/>
      <c r="T18" s="30"/>
    </row>
    <row r="19" spans="1:20" ht="18.75" x14ac:dyDescent="0.15">
      <c r="A19" s="30">
        <f t="shared" si="5"/>
        <v>12</v>
      </c>
      <c r="B19" s="30">
        <f t="shared" ca="1" si="6"/>
        <v>637</v>
      </c>
      <c r="C19" s="30">
        <f t="shared" ca="1" si="7"/>
        <v>498</v>
      </c>
      <c r="D19" s="30">
        <f t="shared" ca="1" si="8"/>
        <v>385</v>
      </c>
      <c r="E19" s="30">
        <f t="shared" ca="1" si="0"/>
        <v>0.11886574236262765</v>
      </c>
      <c r="F19" s="30">
        <f t="shared" ca="1" si="1"/>
        <v>13</v>
      </c>
      <c r="G19" s="30">
        <f t="shared" ca="1" si="2"/>
        <v>27</v>
      </c>
      <c r="H19" s="30">
        <f t="shared" ca="1" si="3"/>
        <v>0.69394248844513551</v>
      </c>
      <c r="I19" s="30">
        <f t="shared" ca="1" si="4"/>
        <v>484</v>
      </c>
      <c r="J19" s="36">
        <f t="shared" ca="1" si="10"/>
        <v>479.66666666666669</v>
      </c>
      <c r="K19" s="30">
        <f t="shared" ca="1" si="11"/>
        <v>1</v>
      </c>
      <c r="L19" s="37">
        <f t="shared" ca="1" si="12"/>
        <v>0.35833333333333328</v>
      </c>
      <c r="M19" s="35">
        <f t="shared" ca="1" si="9"/>
        <v>0.83958333333333335</v>
      </c>
      <c r="N19" s="30"/>
      <c r="O19" s="30"/>
      <c r="P19" s="30"/>
      <c r="Q19" s="30"/>
      <c r="R19" s="30"/>
      <c r="S19" s="30"/>
      <c r="T19" s="30"/>
    </row>
    <row r="20" spans="1:20" ht="18.75" x14ac:dyDescent="0.15">
      <c r="A20" s="30">
        <f t="shared" si="5"/>
        <v>13</v>
      </c>
      <c r="B20" s="30">
        <f t="shared" ca="1" si="6"/>
        <v>635</v>
      </c>
      <c r="C20" s="30">
        <f t="shared" ca="1" si="7"/>
        <v>497</v>
      </c>
      <c r="D20" s="30">
        <f t="shared" ca="1" si="8"/>
        <v>376</v>
      </c>
      <c r="E20" s="30">
        <f t="shared" ca="1" si="0"/>
        <v>0.11434601723720637</v>
      </c>
      <c r="F20" s="30">
        <f t="shared" ca="1" si="1"/>
        <v>10</v>
      </c>
      <c r="G20" s="30">
        <f t="shared" ca="1" si="2"/>
        <v>21</v>
      </c>
      <c r="H20" s="30">
        <f t="shared" ca="1" si="3"/>
        <v>0.24771614504503559</v>
      </c>
      <c r="I20" s="30">
        <f t="shared" ca="1" si="4"/>
        <v>483</v>
      </c>
      <c r="J20" s="36">
        <f t="shared" ca="1" si="10"/>
        <v>481</v>
      </c>
      <c r="K20" s="30">
        <f t="shared" ca="1" si="11"/>
        <v>1</v>
      </c>
      <c r="L20" s="37">
        <f t="shared" ca="1" si="12"/>
        <v>0.39833333333333354</v>
      </c>
      <c r="M20" s="35">
        <f t="shared" ca="1" si="9"/>
        <v>0.84958333333333336</v>
      </c>
      <c r="N20" s="30"/>
      <c r="O20" s="30"/>
      <c r="P20" s="30"/>
      <c r="Q20" s="30"/>
      <c r="R20" s="30"/>
      <c r="S20" s="30"/>
      <c r="T20" s="30"/>
    </row>
    <row r="21" spans="1:20" ht="18.75" x14ac:dyDescent="0.15">
      <c r="A21" s="30">
        <f t="shared" si="5"/>
        <v>14</v>
      </c>
      <c r="B21" s="30">
        <f t="shared" ca="1" si="6"/>
        <v>631</v>
      </c>
      <c r="C21" s="30">
        <f t="shared" ca="1" si="7"/>
        <v>496</v>
      </c>
      <c r="D21" s="30">
        <f t="shared" ca="1" si="8"/>
        <v>371</v>
      </c>
      <c r="E21" s="30">
        <f t="shared" ca="1" si="0"/>
        <v>0.14699021472175619</v>
      </c>
      <c r="F21" s="30">
        <f t="shared" ca="1" si="1"/>
        <v>12</v>
      </c>
      <c r="G21" s="30">
        <f t="shared" ca="1" si="2"/>
        <v>22</v>
      </c>
      <c r="H21" s="30">
        <f t="shared" ca="1" si="3"/>
        <v>0.36812720259636866</v>
      </c>
      <c r="I21" s="30">
        <f t="shared" ca="1" si="4"/>
        <v>482</v>
      </c>
      <c r="J21" s="36">
        <f t="shared" ca="1" si="10"/>
        <v>483</v>
      </c>
      <c r="K21" s="30">
        <f t="shared" ca="1" si="11"/>
        <v>2</v>
      </c>
      <c r="L21" s="37">
        <f t="shared" ca="1" si="12"/>
        <v>0.40499999999999992</v>
      </c>
      <c r="M21" s="35">
        <f t="shared" ca="1" si="9"/>
        <v>0.85124999999999995</v>
      </c>
      <c r="N21" s="30"/>
      <c r="O21" s="30"/>
      <c r="P21" s="30"/>
      <c r="Q21" s="30"/>
      <c r="R21" s="30"/>
      <c r="S21" s="30"/>
      <c r="T21" s="30"/>
    </row>
    <row r="22" spans="1:20" ht="18.75" x14ac:dyDescent="0.15">
      <c r="A22" s="30">
        <f t="shared" si="5"/>
        <v>15</v>
      </c>
      <c r="B22" s="30">
        <f t="shared" ca="1" si="6"/>
        <v>648</v>
      </c>
      <c r="C22" s="30">
        <f t="shared" ca="1" si="7"/>
        <v>510</v>
      </c>
      <c r="D22" s="30">
        <f t="shared" ca="1" si="8"/>
        <v>378</v>
      </c>
      <c r="E22" s="30">
        <f t="shared" ca="1" si="0"/>
        <v>0.12008670958508756</v>
      </c>
      <c r="F22" s="30">
        <f t="shared" ca="1" si="1"/>
        <v>12</v>
      </c>
      <c r="G22" s="30">
        <f t="shared" ca="1" si="2"/>
        <v>23</v>
      </c>
      <c r="H22" s="30">
        <f t="shared" ca="1" si="3"/>
        <v>0.3499197305791657</v>
      </c>
      <c r="I22" s="30">
        <f t="shared" ca="1" si="4"/>
        <v>495</v>
      </c>
      <c r="J22" s="36">
        <f t="shared" ca="1" si="10"/>
        <v>486.66666666666669</v>
      </c>
      <c r="K22" s="30">
        <f t="shared" ca="1" si="11"/>
        <v>2</v>
      </c>
      <c r="L22" s="37">
        <f t="shared" ca="1" si="12"/>
        <v>0.41500000000000015</v>
      </c>
      <c r="M22" s="35">
        <f t="shared" ca="1" si="9"/>
        <v>0.85375000000000001</v>
      </c>
      <c r="N22" s="30"/>
      <c r="O22" s="30"/>
      <c r="P22" s="30"/>
      <c r="Q22" s="30"/>
      <c r="R22" s="30"/>
      <c r="S22" s="30"/>
      <c r="T22" s="30"/>
    </row>
    <row r="23" spans="1:20" ht="18.75" x14ac:dyDescent="0.15">
      <c r="A23" s="30">
        <f t="shared" si="5"/>
        <v>16</v>
      </c>
      <c r="B23" s="30">
        <f t="shared" ca="1" si="6"/>
        <v>646</v>
      </c>
      <c r="C23" s="30">
        <f t="shared" ca="1" si="7"/>
        <v>509</v>
      </c>
      <c r="D23" s="30">
        <f t="shared" ca="1" si="8"/>
        <v>373</v>
      </c>
      <c r="E23" s="30">
        <f t="shared" ca="1" si="0"/>
        <v>0.11827574323211849</v>
      </c>
      <c r="F23" s="30">
        <f t="shared" ca="1" si="1"/>
        <v>11</v>
      </c>
      <c r="G23" s="30">
        <f t="shared" ca="1" si="2"/>
        <v>19</v>
      </c>
      <c r="H23" s="30">
        <f t="shared" ca="1" si="3"/>
        <v>0.14792269681019266</v>
      </c>
      <c r="I23" s="30">
        <f t="shared" ca="1" si="4"/>
        <v>495</v>
      </c>
      <c r="J23" s="36">
        <f t="shared" ca="1" si="10"/>
        <v>490.66666666666669</v>
      </c>
      <c r="K23" s="30">
        <f t="shared" ca="1" si="11"/>
        <v>1</v>
      </c>
      <c r="L23" s="37">
        <f t="shared" ca="1" si="12"/>
        <v>0.43333333333333335</v>
      </c>
      <c r="M23" s="35">
        <f t="shared" ca="1" si="9"/>
        <v>0.85833333333333339</v>
      </c>
      <c r="N23" s="30"/>
      <c r="O23" s="30"/>
      <c r="P23" s="30"/>
      <c r="Q23" s="30"/>
      <c r="R23" s="30"/>
      <c r="S23" s="30"/>
      <c r="T23" s="30"/>
    </row>
    <row r="24" spans="1:20" ht="18.75" x14ac:dyDescent="0.15">
      <c r="A24" s="30">
        <f t="shared" si="5"/>
        <v>17</v>
      </c>
      <c r="B24" s="30">
        <f t="shared" ca="1" si="6"/>
        <v>643</v>
      </c>
      <c r="C24" s="30">
        <f t="shared" ca="1" si="7"/>
        <v>509</v>
      </c>
      <c r="D24" s="30">
        <f t="shared" ca="1" si="8"/>
        <v>372</v>
      </c>
      <c r="E24" s="30">
        <f t="shared" ca="1" si="0"/>
        <v>0.1276457767850476</v>
      </c>
      <c r="F24" s="30">
        <f t="shared" ca="1" si="1"/>
        <v>17</v>
      </c>
      <c r="G24" s="30">
        <f t="shared" ca="1" si="2"/>
        <v>27</v>
      </c>
      <c r="H24" s="30">
        <f t="shared" ca="1" si="3"/>
        <v>0.73560667503616595</v>
      </c>
      <c r="I24" s="30">
        <f t="shared" ca="1" si="4"/>
        <v>495</v>
      </c>
      <c r="J24" s="36">
        <f t="shared" ca="1" si="10"/>
        <v>495</v>
      </c>
      <c r="K24" s="30">
        <f t="shared" ca="1" si="11"/>
        <v>1</v>
      </c>
      <c r="L24" s="37">
        <f t="shared" ca="1" si="12"/>
        <v>0.45333333333333348</v>
      </c>
      <c r="M24" s="35">
        <f t="shared" ca="1" si="9"/>
        <v>0.8633333333333334</v>
      </c>
      <c r="N24" s="30"/>
      <c r="O24" s="30"/>
      <c r="P24" s="30"/>
      <c r="Q24" s="30"/>
      <c r="R24" s="30"/>
      <c r="S24" s="30"/>
      <c r="T24" s="30"/>
    </row>
    <row r="25" spans="1:20" ht="18.75" x14ac:dyDescent="0.15">
      <c r="A25" s="30">
        <f t="shared" si="5"/>
        <v>18</v>
      </c>
      <c r="B25" s="30">
        <f t="shared" ca="1" si="6"/>
        <v>646</v>
      </c>
      <c r="C25" s="30">
        <f t="shared" ca="1" si="7"/>
        <v>507</v>
      </c>
      <c r="D25" s="30">
        <f t="shared" ca="1" si="8"/>
        <v>366</v>
      </c>
      <c r="E25" s="30">
        <f t="shared" ca="1" si="0"/>
        <v>0.14619596437937954</v>
      </c>
      <c r="F25" s="30">
        <f t="shared" ca="1" si="1"/>
        <v>18</v>
      </c>
      <c r="G25" s="30">
        <f t="shared" ca="1" si="2"/>
        <v>26</v>
      </c>
      <c r="H25" s="30">
        <f t="shared" ca="1" si="3"/>
        <v>0.70164025507339745</v>
      </c>
      <c r="I25" s="30">
        <f t="shared" ca="1" si="4"/>
        <v>492</v>
      </c>
      <c r="J25" s="36">
        <f t="shared" ca="1" si="10"/>
        <v>494</v>
      </c>
      <c r="K25" s="30">
        <f t="shared" ca="1" si="11"/>
        <v>1</v>
      </c>
      <c r="L25" s="37">
        <f t="shared" ca="1" si="12"/>
        <v>0.47499999999999987</v>
      </c>
      <c r="M25" s="35">
        <f t="shared" ca="1" si="9"/>
        <v>0.86874999999999991</v>
      </c>
      <c r="N25" s="30"/>
      <c r="O25" s="30"/>
      <c r="P25" s="30"/>
      <c r="Q25" s="30"/>
      <c r="R25" s="30"/>
      <c r="S25" s="30"/>
      <c r="T25" s="30"/>
    </row>
    <row r="26" spans="1:20" ht="18.75" x14ac:dyDescent="0.15">
      <c r="A26" s="30">
        <f t="shared" si="5"/>
        <v>19</v>
      </c>
      <c r="B26" s="30">
        <f t="shared" ca="1" si="6"/>
        <v>661</v>
      </c>
      <c r="C26" s="30">
        <f t="shared" ca="1" si="7"/>
        <v>514</v>
      </c>
      <c r="D26" s="30">
        <f t="shared" ca="1" si="8"/>
        <v>369</v>
      </c>
      <c r="E26" s="30">
        <f t="shared" ca="1" si="0"/>
        <v>0.10270459957265443</v>
      </c>
      <c r="F26" s="30">
        <f t="shared" ca="1" si="1"/>
        <v>9</v>
      </c>
      <c r="G26" s="30">
        <f t="shared" ca="1" si="2"/>
        <v>16</v>
      </c>
      <c r="H26" s="30">
        <f t="shared" ca="1" si="3"/>
        <v>3.9062146162217037E-2</v>
      </c>
      <c r="I26" s="30">
        <f t="shared" ca="1" si="4"/>
        <v>499</v>
      </c>
      <c r="J26" s="36">
        <f t="shared" ca="1" si="10"/>
        <v>495.33333333333331</v>
      </c>
      <c r="K26" s="30">
        <f t="shared" ca="1" si="11"/>
        <v>2</v>
      </c>
      <c r="L26" s="37">
        <f t="shared" ca="1" si="12"/>
        <v>0.47000000000000008</v>
      </c>
      <c r="M26" s="35">
        <f t="shared" ca="1" si="9"/>
        <v>0.86750000000000005</v>
      </c>
      <c r="N26" s="30"/>
      <c r="O26" s="30"/>
      <c r="P26" s="30"/>
      <c r="Q26" s="30"/>
      <c r="R26" s="30"/>
      <c r="S26" s="30"/>
      <c r="T26" s="30"/>
    </row>
    <row r="27" spans="1:20" ht="18.75" x14ac:dyDescent="0.15">
      <c r="A27" s="30">
        <f t="shared" si="5"/>
        <v>20</v>
      </c>
      <c r="B27" s="30">
        <f t="shared" ca="1" si="6"/>
        <v>646</v>
      </c>
      <c r="C27" s="30">
        <f t="shared" ca="1" si="7"/>
        <v>507</v>
      </c>
      <c r="D27" s="30">
        <f t="shared" ca="1" si="8"/>
        <v>365</v>
      </c>
      <c r="E27" s="30">
        <f t="shared" ca="1" si="0"/>
        <v>7.8908970502654385E-2</v>
      </c>
      <c r="F27" s="30">
        <f t="shared" ca="1" si="1"/>
        <v>16</v>
      </c>
      <c r="G27" s="30">
        <f t="shared" ca="1" si="2"/>
        <v>24</v>
      </c>
      <c r="H27" s="30">
        <f t="shared" ca="1" si="3"/>
        <v>0.49608161328867117</v>
      </c>
      <c r="I27" s="30">
        <f t="shared" ca="1" si="4"/>
        <v>492</v>
      </c>
      <c r="J27" s="36">
        <f t="shared" ca="1" si="10"/>
        <v>494.33333333333331</v>
      </c>
      <c r="K27" s="30">
        <f t="shared" ca="1" si="11"/>
        <v>2</v>
      </c>
      <c r="L27" s="37">
        <f t="shared" ca="1" si="12"/>
        <v>0.47666666666666646</v>
      </c>
      <c r="M27" s="35">
        <f t="shared" ca="1" si="9"/>
        <v>0.86916666666666664</v>
      </c>
      <c r="N27" s="30"/>
      <c r="O27" s="30"/>
      <c r="P27" s="30"/>
      <c r="Q27" s="30"/>
      <c r="R27" s="30"/>
      <c r="S27" s="30"/>
      <c r="T27" s="30"/>
    </row>
    <row r="28" spans="1:20" ht="18.75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1"/>
      <c r="N28" s="30"/>
      <c r="O28" s="30"/>
      <c r="P28" s="30"/>
      <c r="Q28" s="30"/>
      <c r="R28" s="30"/>
      <c r="S28" s="30"/>
      <c r="T28" s="30"/>
    </row>
    <row r="29" spans="1:20" ht="18.75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1"/>
      <c r="N29" s="30"/>
      <c r="O29" s="30"/>
      <c r="P29" s="30"/>
      <c r="Q29" s="30"/>
      <c r="R29" s="30"/>
      <c r="S29" s="30"/>
      <c r="T29" s="30"/>
    </row>
  </sheetData>
  <phoneticPr fontId="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Fig.7-4</vt:lpstr>
      <vt:lpstr>Chap7 DensityEffect</vt:lpstr>
      <vt:lpstr>Fig.8-6</vt:lpstr>
      <vt:lpstr>Fig.11-4</vt:lpstr>
    </vt:vector>
  </TitlesOfParts>
  <Company>ynu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matsuda</dc:creator>
  <cp:lastModifiedBy>matsuda hiroyuki</cp:lastModifiedBy>
  <dcterms:created xsi:type="dcterms:W3CDTF">2005-05-01T13:31:05Z</dcterms:created>
  <dcterms:modified xsi:type="dcterms:W3CDTF">2021-05-20T03:40:32Z</dcterms:modified>
</cp:coreProperties>
</file>